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activeTab="0"/>
  </bookViews>
  <sheets>
    <sheet name="Общий план" sheetId="1" r:id="rId1"/>
    <sheet name="СМСП" sheetId="2" r:id="rId2"/>
  </sheets>
  <definedNames/>
  <calcPr fullCalcOnLoad="1"/>
</workbook>
</file>

<file path=xl/comments1.xml><?xml version="1.0" encoding="utf-8"?>
<comments xmlns="http://schemas.openxmlformats.org/spreadsheetml/2006/main">
  <authors>
    <author>БушоваИП</author>
  </authors>
  <commentList>
    <comment ref="O62" authorId="0">
      <text>
        <r>
          <rPr>
            <b/>
            <sz val="8"/>
            <rFont val="Tahoma"/>
            <family val="2"/>
          </rPr>
          <t>БушоваИП:</t>
        </r>
        <r>
          <rPr>
            <sz val="8"/>
            <rFont val="Tahoma"/>
            <family val="2"/>
          </rPr>
          <t xml:space="preserve">
частичная закупка Данфосс</t>
        </r>
      </text>
    </comment>
  </commentList>
</comments>
</file>

<file path=xl/sharedStrings.xml><?xml version="1.0" encoding="utf-8"?>
<sst xmlns="http://schemas.openxmlformats.org/spreadsheetml/2006/main" count="2840" uniqueCount="580">
  <si>
    <t>ПЛАН ЗАКУПКИ ТОВАРОВ, РАБОТ И УСЛУГ</t>
  </si>
  <si>
    <r>
      <rPr>
        <b/>
        <sz val="10"/>
        <color indexed="8"/>
        <rFont val="Arial CYR"/>
        <family val="0"/>
      </rPr>
      <t>Наименование заказчика:</t>
    </r>
    <r>
      <rPr>
        <sz val="10"/>
        <color indexed="8"/>
        <rFont val="Times New Roman"/>
        <family val="1"/>
      </rPr>
      <t xml:space="preserve"> СГМУП "Городские тепловые сети"</t>
    </r>
  </si>
  <si>
    <r>
      <rPr>
        <b/>
        <sz val="10"/>
        <color indexed="8"/>
        <rFont val="Arial CYR"/>
        <family val="0"/>
      </rPr>
      <t>Адрес местонахождения заказчика:</t>
    </r>
    <r>
      <rPr>
        <sz val="10"/>
        <color indexed="8"/>
        <rFont val="Times New Roman"/>
        <family val="1"/>
      </rPr>
      <t xml:space="preserve"> 628412, ХМАО-Югра, Тюменская область, г. Сургут, ул. Маяковского, 15</t>
    </r>
  </si>
  <si>
    <r>
      <rPr>
        <b/>
        <sz val="10"/>
        <color indexed="8"/>
        <rFont val="Arial CYR"/>
        <family val="0"/>
      </rPr>
      <t>Телефон заказчика:</t>
    </r>
    <r>
      <rPr>
        <sz val="10"/>
        <color indexed="8"/>
        <rFont val="Times New Roman"/>
        <family val="1"/>
      </rPr>
      <t xml:space="preserve"> (3462) 52-43-71, 52-43-69</t>
    </r>
  </si>
  <si>
    <r>
      <rPr>
        <b/>
        <sz val="10"/>
        <color indexed="8"/>
        <rFont val="Arial CYR"/>
        <family val="0"/>
      </rPr>
      <t>Электронная почта заказчика:</t>
    </r>
    <r>
      <rPr>
        <sz val="10"/>
        <color indexed="8"/>
        <rFont val="Times New Roman"/>
        <family val="1"/>
      </rPr>
      <t xml:space="preserve"> Bushova2012@gmail.com</t>
    </r>
  </si>
  <si>
    <r>
      <rPr>
        <b/>
        <sz val="10"/>
        <color indexed="8"/>
        <rFont val="Arial CYR"/>
        <family val="0"/>
      </rPr>
      <t>ИНН:</t>
    </r>
    <r>
      <rPr>
        <sz val="10"/>
        <color indexed="8"/>
        <rFont val="Times New Roman"/>
        <family val="1"/>
      </rPr>
      <t xml:space="preserve"> 8602017038</t>
    </r>
  </si>
  <si>
    <r>
      <rPr>
        <b/>
        <sz val="10"/>
        <color indexed="8"/>
        <rFont val="Arial CYR"/>
        <family val="0"/>
      </rPr>
      <t>КПП:</t>
    </r>
    <r>
      <rPr>
        <sz val="10"/>
        <color indexed="8"/>
        <rFont val="Times New Roman"/>
        <family val="1"/>
      </rPr>
      <t xml:space="preserve"> 862450001</t>
    </r>
  </si>
  <si>
    <r>
      <rPr>
        <b/>
        <sz val="10"/>
        <color indexed="8"/>
        <rFont val="Arial CYR"/>
        <family val="0"/>
      </rPr>
      <t>ОКАТО:</t>
    </r>
    <r>
      <rPr>
        <sz val="10"/>
        <color indexed="8"/>
        <rFont val="Times New Roman"/>
        <family val="1"/>
      </rPr>
      <t xml:space="preserve"> 71136000000</t>
    </r>
  </si>
  <si>
    <t>Порядковый номер</t>
  </si>
  <si>
    <t>Условия договора</t>
  </si>
  <si>
    <t>Способ закупки</t>
  </si>
  <si>
    <t>Закупка
в электронной форме</t>
  </si>
  <si>
    <t>Предмет договора</t>
  </si>
  <si>
    <t>Минимально необходимые требования, предъявляемые
к закупаемым товарам (работам, услугам)</t>
  </si>
  <si>
    <t>Единица измерения</t>
  </si>
  <si>
    <t>Сведения о количестве (объеме)</t>
  </si>
  <si>
    <t>Регион
поставки
товаров (выполнения работ,
оказания услуг)</t>
  </si>
  <si>
    <t>Сведения*
о начальной (максимальной)
цене договора
(цене лота) (руб. с НДС)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</si>
  <si>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</si>
  <si>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</si>
  <si>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</si>
  <si>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</si>
  <si>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
о закупке
(месяц, год)</t>
  </si>
  <si>
    <t>Срок исполнения договора
(месяц, год)</t>
  </si>
  <si>
    <t>да/нет</t>
  </si>
  <si>
    <t>1</t>
  </si>
  <si>
    <t>2</t>
  </si>
  <si>
    <t>3</t>
  </si>
  <si>
    <t>Раздел 1. Закупка ТМЦ.</t>
  </si>
  <si>
    <t>Соответствие продукции ГОСТ, ТУ, сертификации, условиям ТЗ и договоров</t>
  </si>
  <si>
    <t>796</t>
  </si>
  <si>
    <t>шт</t>
  </si>
  <si>
    <t>71136000000</t>
  </si>
  <si>
    <t>г. Сургут</t>
  </si>
  <si>
    <t>запрос цен</t>
  </si>
  <si>
    <t>нет</t>
  </si>
  <si>
    <t>согласно закупочной документации</t>
  </si>
  <si>
    <t>запрос предложений</t>
  </si>
  <si>
    <t>4</t>
  </si>
  <si>
    <t>6</t>
  </si>
  <si>
    <t>7</t>
  </si>
  <si>
    <t>8</t>
  </si>
  <si>
    <t>запрос цены</t>
  </si>
  <si>
    <t>закупка у единственного постащика</t>
  </si>
  <si>
    <t>19</t>
  </si>
  <si>
    <t>20</t>
  </si>
  <si>
    <t>22</t>
  </si>
  <si>
    <t>23</t>
  </si>
  <si>
    <t>24</t>
  </si>
  <si>
    <t>25</t>
  </si>
  <si>
    <t>26</t>
  </si>
  <si>
    <t>31</t>
  </si>
  <si>
    <t>113</t>
  </si>
  <si>
    <t>м.куб.</t>
  </si>
  <si>
    <t>36</t>
  </si>
  <si>
    <t>38</t>
  </si>
  <si>
    <t>40</t>
  </si>
  <si>
    <t>41</t>
  </si>
  <si>
    <t>42</t>
  </si>
  <si>
    <t>45</t>
  </si>
  <si>
    <t>47</t>
  </si>
  <si>
    <t>Раздел 2. Закупка основных средств, не  требующих монтажа.</t>
  </si>
  <si>
    <t>48</t>
  </si>
  <si>
    <t>Раздел 3.  Строительно-монтажные работы.</t>
  </si>
  <si>
    <t>53</t>
  </si>
  <si>
    <t>наличие лицензии на вид деятельности</t>
  </si>
  <si>
    <t>Выполнение требований СНиП 12-01-2004 "организация сторительства" и наличие лицензи на вид оказываемых услуг</t>
  </si>
  <si>
    <t xml:space="preserve">Выполнение требований СНиП 12-01-2004 "организация сторительства" </t>
  </si>
  <si>
    <t xml:space="preserve">Выполнение требований СНиП 12-01-2004 "организация строительства" </t>
  </si>
  <si>
    <t>Раздел 4. Оказание услуг</t>
  </si>
  <si>
    <t>закупка у единственного поставщика</t>
  </si>
  <si>
    <t>Наличие права распоряжения продаваемыми энергоресурсами, соответствие количеству и требованиям качества</t>
  </si>
  <si>
    <t>наличие лицензии на вид оказываемых услуг, опыт работы, наличие квалифицированного персонала</t>
  </si>
  <si>
    <t>ИТОГО, руб.</t>
  </si>
  <si>
    <t>(подпись)</t>
  </si>
  <si>
    <t>(дата утверждения)</t>
  </si>
  <si>
    <t>М.П.</t>
  </si>
  <si>
    <t xml:space="preserve">* - Начальная (максимальная) цена и объемы закупки могут меняться, в зависимости от объективных обстоятельств и потребностей Заказчика. Закупочной документации к </t>
  </si>
  <si>
    <t>Окончательная (максимальная) цена и количество единниц указываются в Извещении и Закупочной документации к процедуре закупки.</t>
  </si>
  <si>
    <t xml:space="preserve"> </t>
  </si>
  <si>
    <t>000493</t>
  </si>
  <si>
    <t>м.кв.</t>
  </si>
  <si>
    <t>Выполнение требований СНиП 12-01-2004 "организация сторительства" и наличие лицензии на вид оказываемых услуг</t>
  </si>
  <si>
    <t>Восстановление благоустройства после проведения ремонтных работ</t>
  </si>
  <si>
    <t>13</t>
  </si>
  <si>
    <t>5</t>
  </si>
  <si>
    <t>10</t>
  </si>
  <si>
    <t>11</t>
  </si>
  <si>
    <t>12</t>
  </si>
  <si>
    <t>14</t>
  </si>
  <si>
    <t>15</t>
  </si>
  <si>
    <t>16</t>
  </si>
  <si>
    <t>17</t>
  </si>
  <si>
    <t>55</t>
  </si>
  <si>
    <t>56</t>
  </si>
  <si>
    <t>57</t>
  </si>
  <si>
    <t>59</t>
  </si>
  <si>
    <t>63</t>
  </si>
  <si>
    <t>65</t>
  </si>
  <si>
    <t>69</t>
  </si>
  <si>
    <t>кг</t>
  </si>
  <si>
    <t>Соответствие продукции ГОСТ, ТУ, ГСО, сертификации, условиям ТЗ и договоров</t>
  </si>
  <si>
    <t>Моющие и дезинфицирующие средства</t>
  </si>
  <si>
    <t>77</t>
  </si>
  <si>
    <t>80</t>
  </si>
  <si>
    <t>82</t>
  </si>
  <si>
    <t>Метрологические услуги и работы</t>
  </si>
  <si>
    <t>Поверка приборов, электронных счетчиков</t>
  </si>
  <si>
    <t>Обслуживание грузоподъемных механизмов</t>
  </si>
  <si>
    <t>Техническое обслуживание, текущий ремонт согласно руководству по эксплуатации завода-изготовителя, выпонение работ по диагностике, устранению неисправностей</t>
  </si>
  <si>
    <t>Блок управления, розжига и сигнализации БУРС-2ВМ на котельных № 7,9</t>
  </si>
  <si>
    <t>Капитальный ремонт изоляции ветхих трубопроводов, ЦТП и тепловых камер</t>
  </si>
  <si>
    <t>Выполнение требований СНиП 12-01-2004 "организация строительства" и наличие лицензи на вид оказываемых услуг</t>
  </si>
  <si>
    <t>Выполнение требований СНиП 12-01-2004 "организация строительства" и наличие лицензии на вид оказываемых услуг</t>
  </si>
  <si>
    <t>18</t>
  </si>
  <si>
    <t xml:space="preserve">Приобретение запорной арматуры </t>
  </si>
  <si>
    <t>Соль техническая</t>
  </si>
  <si>
    <t>Отпуск холодной воды для приготовления горячей воды (СГМУП "Горводоканал)</t>
  </si>
  <si>
    <t>234</t>
  </si>
  <si>
    <t>Добровольное медицинское страхование сотрудников</t>
  </si>
  <si>
    <t>наличие лицензии на вид оказываемых услуг, опыт работы с предприятиями ТЭК, наличие квалифицированного персонала</t>
  </si>
  <si>
    <t>Опыт работы с предприятиями ТЭК, наличие квалифицированного персонала, наличие СРО</t>
  </si>
  <si>
    <t>конкурс в рамках 44-фз</t>
  </si>
  <si>
    <t>Наличие лицензии на вид деятельности, опыт работы по охране объектов ТЭК</t>
  </si>
  <si>
    <t>83</t>
  </si>
  <si>
    <t>Обслуживание кондиционеров</t>
  </si>
  <si>
    <t>Наличие лицензии на вид деятельности</t>
  </si>
  <si>
    <t>68</t>
  </si>
  <si>
    <t>Налиие лицензии на вид оказываемых услуг, квалифицированный персонал, наличие комплектующих и ЗИП</t>
  </si>
  <si>
    <t>27</t>
  </si>
  <si>
    <t xml:space="preserve">Поставка спецодежды </t>
  </si>
  <si>
    <t xml:space="preserve">согласно закупочной документации </t>
  </si>
  <si>
    <t>28</t>
  </si>
  <si>
    <t>30</t>
  </si>
  <si>
    <t>Лекарственные препараты для медпункта</t>
  </si>
  <si>
    <t>Оказание услуг по приему и утилизации снега</t>
  </si>
  <si>
    <t>16000</t>
  </si>
  <si>
    <t>январь-декабрь 2016</t>
  </si>
  <si>
    <t>Наличие права распоряжения продаваемыми энергоресурсами, соответствие количеству и требованиям качества, техническая возможность поставки газа</t>
  </si>
  <si>
    <t>114</t>
  </si>
  <si>
    <t>тыс. м. куб.</t>
  </si>
  <si>
    <t>Автотранспортные услуги</t>
  </si>
  <si>
    <t>Опыт работы на рынке, наличие лицензии, наличие автотранспорта</t>
  </si>
  <si>
    <t>Поставка мяса, рыбы и субпродуктов</t>
  </si>
  <si>
    <t>Поставка продуктов питания</t>
  </si>
  <si>
    <t>166,112,796</t>
  </si>
  <si>
    <t>кг, л, шт</t>
  </si>
  <si>
    <t>166</t>
  </si>
  <si>
    <t>9</t>
  </si>
  <si>
    <t>21</t>
  </si>
  <si>
    <t>29</t>
  </si>
  <si>
    <t>32</t>
  </si>
  <si>
    <t>33</t>
  </si>
  <si>
    <t>34</t>
  </si>
  <si>
    <t>35</t>
  </si>
  <si>
    <t>37</t>
  </si>
  <si>
    <t>39</t>
  </si>
  <si>
    <t>43</t>
  </si>
  <si>
    <t>58</t>
  </si>
  <si>
    <t>60</t>
  </si>
  <si>
    <t>61</t>
  </si>
  <si>
    <t>62</t>
  </si>
  <si>
    <t>66</t>
  </si>
  <si>
    <t>67</t>
  </si>
  <si>
    <t>71</t>
  </si>
  <si>
    <t>72</t>
  </si>
  <si>
    <t>74</t>
  </si>
  <si>
    <t>81</t>
  </si>
  <si>
    <t>84</t>
  </si>
  <si>
    <t>Гкал</t>
  </si>
  <si>
    <t>86</t>
  </si>
  <si>
    <t>87</t>
  </si>
  <si>
    <t>Опыт работы на рынке, наличие лицензии</t>
  </si>
  <si>
    <t>Наличие лицензии, опыт работы</t>
  </si>
  <si>
    <t xml:space="preserve"> Медицинские услуги (профилактические медицинские осмотры)</t>
  </si>
  <si>
    <t>Сопровождение ПРК Энергосбыт</t>
  </si>
  <si>
    <t>98</t>
  </si>
  <si>
    <t>Информационное обслуживание системы "Консультант Плюс"</t>
  </si>
  <si>
    <t xml:space="preserve">Техническое обслуживание  радиостанций, линий связи, мини-АТС </t>
  </si>
  <si>
    <t>Техническое обслуживание, текущий ремонт согласно руководству по эксплуатации завода-изготовителя</t>
  </si>
  <si>
    <t>да</t>
  </si>
  <si>
    <t>Техническое сопровождение сайта компании в сети "Интернет"</t>
  </si>
  <si>
    <t>Оказание услуг по сопровождению ПК ГИС "Инженерные сети"</t>
  </si>
  <si>
    <t>наличие лицензии на вид деятельности, техническая возможность</t>
  </si>
  <si>
    <t>Предоставление доступа к сети местной телефонной связи, предоставление в постоянное пользование абонентской линии, предоставление местного телефонного соединения, внутризонового соединения (ж/д, кот № 13,14, кот. Пос. Дорожный)</t>
  </si>
  <si>
    <t>64</t>
  </si>
  <si>
    <t>89</t>
  </si>
  <si>
    <t>90</t>
  </si>
  <si>
    <t>91</t>
  </si>
  <si>
    <t>93</t>
  </si>
  <si>
    <t>94</t>
  </si>
  <si>
    <t>95</t>
  </si>
  <si>
    <t>96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</si>
  <si>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</si>
  <si>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</si>
  <si>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</si>
  <si>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</si>
  <si>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</si>
  <si>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</si>
  <si>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</si>
  <si>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</si>
  <si>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</si>
  <si>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</si>
  <si>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</si>
  <si>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111</t>
  </si>
  <si>
    <t>112</t>
  </si>
  <si>
    <t>Сварочные электроды</t>
  </si>
  <si>
    <t>Бумага,  канцелярские товары и принадлежности</t>
  </si>
  <si>
    <t>796,166,113,839,</t>
  </si>
  <si>
    <t>шт, бал, кг, м.куб, компл.</t>
  </si>
  <si>
    <t>январь 2016</t>
  </si>
  <si>
    <t>Обслуживание системы контроля и управления доступом и обслуживание системы видеонаблюдения на объектах СГМУП "ГТС"</t>
  </si>
  <si>
    <t>Наличие лицензии на вид деятельности, техническое обслуживание, текущий ремонт согласно руководству по эксплуатации завода-изготовителя</t>
  </si>
  <si>
    <t>Наличие лицензии на вид деятельности, техническое обслуживание</t>
  </si>
  <si>
    <t>закупка у единстенного поставщика</t>
  </si>
  <si>
    <t>Прием и размещение отходов на полигон ТБО</t>
  </si>
  <si>
    <t>Разработка программы по энергосбережению на предприятии</t>
  </si>
  <si>
    <t>Сопровождение ПРК 1С Предприятие 8.1 "Управление производственным предприятием"</t>
  </si>
  <si>
    <t>Оказание услуг по выполнению электрических испытаний электрооборудования и эл.сетей (ЦТП, вспомогательные объекты)</t>
  </si>
  <si>
    <t>115</t>
  </si>
  <si>
    <t>116</t>
  </si>
  <si>
    <t>117</t>
  </si>
  <si>
    <t>118</t>
  </si>
  <si>
    <t>119</t>
  </si>
  <si>
    <t>Режимно-наладочные испытания  котлов (по текущему ремонту)</t>
  </si>
  <si>
    <t>120</t>
  </si>
  <si>
    <t>121</t>
  </si>
  <si>
    <t>Поставка дизельного топлива</t>
  </si>
  <si>
    <t>122</t>
  </si>
  <si>
    <t>Приложение к требованиям в форме плана закупки товаров (работ, услуг)</t>
  </si>
  <si>
    <t xml:space="preserve">Предоставление возобновляемой кредитной линии </t>
  </si>
  <si>
    <t>руб.</t>
  </si>
  <si>
    <t>Поставка питьевой воды</t>
  </si>
  <si>
    <t>декабрь 2016</t>
  </si>
  <si>
    <t>январь-декабрь 2017</t>
  </si>
  <si>
    <t>Код по ОКПД 2</t>
  </si>
  <si>
    <t>Код по ОКВЭД 2</t>
  </si>
  <si>
    <t>33.12.16</t>
  </si>
  <si>
    <t>Доступ к сети кабельного телевидения; доступ к сети телефонной сети (местной, междугородной и международной); система телеметрии по корпоративной сети передачи данных; доступ к сети Интернет; корпоративная сеть передачи данных (передача данных организациям и предприятияи города и доступ к информационным системам)</t>
  </si>
  <si>
    <t>Услуги телефонии, телематические услуги,каналы передачи данных и каналы связи</t>
  </si>
  <si>
    <t>Предоставление услуг радиотелефонной связи, предоставление услуг передачи данных (РТС-1,2,3, БПК, РМЦ)</t>
  </si>
  <si>
    <t>сентябрь 2016</t>
  </si>
  <si>
    <t xml:space="preserve">Физическая охрана объектов СГМУП "ГТС" </t>
  </si>
  <si>
    <t>Аудит бухгалтерской отчетности за 2016 год</t>
  </si>
  <si>
    <t>69.20.1.</t>
  </si>
  <si>
    <t>август 2016</t>
  </si>
  <si>
    <t>ноябрь 2016-март 2017</t>
  </si>
  <si>
    <t>февраль 2016</t>
  </si>
  <si>
    <t>апрель-сентябрь 2016</t>
  </si>
  <si>
    <t>33.12.</t>
  </si>
  <si>
    <t>март 2016</t>
  </si>
  <si>
    <t>март-декабрь 2016</t>
  </si>
  <si>
    <t>86.10.</t>
  </si>
  <si>
    <t>86.21.10.</t>
  </si>
  <si>
    <t>ноябрь 2016</t>
  </si>
  <si>
    <t>95.12.10.</t>
  </si>
  <si>
    <t>95.12.</t>
  </si>
  <si>
    <t>Охрана имущества посредством подключения к ПЦН и осуществление технического обслуживания средств охранной сигнализации</t>
  </si>
  <si>
    <t>80.20.</t>
  </si>
  <si>
    <t>26.30.5.</t>
  </si>
  <si>
    <t>58.29.</t>
  </si>
  <si>
    <t>Обслуживание программы "1С: Бухгалтерия 8 ПРОФ", "1С: Зарплата и Управление персоналом", "Начисление зарплаты "АСУ-Партнер".</t>
  </si>
  <si>
    <t>63.11.12.</t>
  </si>
  <si>
    <t>65.12.1.</t>
  </si>
  <si>
    <t>65.12.12.</t>
  </si>
  <si>
    <t>февраль-декабрь 2016</t>
  </si>
  <si>
    <t>35.1.</t>
  </si>
  <si>
    <t>35.30.12.110</t>
  </si>
  <si>
    <t>Передача тепловой энергии и теплоносителя (ООО "Сибпромстрой-18")</t>
  </si>
  <si>
    <t>01.2017-12.2017</t>
  </si>
  <si>
    <t xml:space="preserve">Поставка  газа на пиковую котельную СГМУП "ГТС" </t>
  </si>
  <si>
    <t>Поставка   газа на котельные №1,2,3,5,6,7,9,13,14,21,22, котельная ледового дворца СГМУП "ГТС"</t>
  </si>
  <si>
    <t>49.50.21.</t>
  </si>
  <si>
    <t>49.50.12.110.</t>
  </si>
  <si>
    <t>06.2.</t>
  </si>
  <si>
    <t>06.20.1.</t>
  </si>
  <si>
    <t>49.41.</t>
  </si>
  <si>
    <t>487,4</t>
  </si>
  <si>
    <t>Капитальный ремонт кровли БПК "Геолог" согласно проекту</t>
  </si>
  <si>
    <t>871</t>
  </si>
  <si>
    <t>апрель 2016</t>
  </si>
  <si>
    <t>май -июль 2016</t>
  </si>
  <si>
    <t>Комплекс работ по ремонту зданий ЦТП №81 согласно проекту</t>
  </si>
  <si>
    <t>Комплекс работ по ремонту зданий ЦТП № 82, 87, 37а согласно проекту</t>
  </si>
  <si>
    <t>май -август 2016</t>
  </si>
  <si>
    <t>Обследование и разработка рабочей документации на ремонт здания ЦТП №89, разработка проекта на ремонт здания ЦТП № 25</t>
  </si>
  <si>
    <t>август-сентябрь 2016</t>
  </si>
  <si>
    <t>Комплекс работ по ремонту здания АДС, ул.Нефтяников, 24, стр.1 согласно проекту (2этап)</t>
  </si>
  <si>
    <t xml:space="preserve">Комплекс работ по ремонту кровли слесарной мастерской АДС, ул.Нефтяников, 24, стр.5  </t>
  </si>
  <si>
    <t>548</t>
  </si>
  <si>
    <t>июль-сентябрь 2016</t>
  </si>
  <si>
    <t>приобретение и установка оконных противопожарных блоков в здании РМЦ</t>
  </si>
  <si>
    <t xml:space="preserve">Выборочный капитальный ремонт спортзала </t>
  </si>
  <si>
    <t>июль-август 2016</t>
  </si>
  <si>
    <t>Разработка проекта по объекту"Комплекс работ по ремонту здания АБК, ул.Маяковского,15". Выборочный ремонт здания АБК согласно проекту (1этап)</t>
  </si>
  <si>
    <t xml:space="preserve">май-июль 2016 </t>
  </si>
  <si>
    <t>Модернизация системы видеонаблюдения (СВН), контроля и управления доступом (СКУД) на котельных №1,2,3,4,5,13,14, здания РМЦ</t>
  </si>
  <si>
    <t>июнь-сентябрь 2016</t>
  </si>
  <si>
    <t>Монтаж системы видеонаблюдения в помещениях АБК, Маяковского,15 с установкой видеокамер, наладкой.</t>
  </si>
  <si>
    <t>апрель-май 2016</t>
  </si>
  <si>
    <t>Установка общедомовых узлов учета теплоэнергии, горячей воды на жилищный фонд г.Сургута для исполнения федерального закона от 23.11.2009г. №261-ФЗ "Об энергосбережении и о энергетической эффективности и о внесении изменений в отдельные законодательные акты РФ"</t>
  </si>
  <si>
    <t>212</t>
  </si>
  <si>
    <t>Капитальный ремонт пола в машинном зале котельной №2</t>
  </si>
  <si>
    <t>514</t>
  </si>
  <si>
    <t>Капитальный ремонт здания АБК РТС-1 (фасад, кровля)</t>
  </si>
  <si>
    <t>1758,7</t>
  </si>
  <si>
    <t>май-август 2016</t>
  </si>
  <si>
    <t>Модернизация АСУ ТП "АГАВА" котлов ДКВР20/13 №1, 2 на котельной №13</t>
  </si>
  <si>
    <t>Приобретение  частотных преобразователей  "Данфосс" FC-102 мощностью 75 (кВт) для тягодутьевых механизмов котельной № 3</t>
  </si>
  <si>
    <t>Капитальный ремонт кровли здания  котельной №14 (IIэтап)</t>
  </si>
  <si>
    <t>907</t>
  </si>
  <si>
    <t xml:space="preserve">Капитальный ремонт кирпичной дымовой трубы До3,0 Н=60м котельной №2 </t>
  </si>
  <si>
    <t>40.30.14.</t>
  </si>
  <si>
    <t>71.20.19.112.</t>
  </si>
  <si>
    <t>Проведение экспертизы промышленной безопасности зданий котельных № 19, "Ледовый дворец спорта"</t>
  </si>
  <si>
    <t xml:space="preserve">Техническое перевооружение здания котельной №4 (усиление м/к каркаса здания, ремонт кровли) </t>
  </si>
  <si>
    <t>Разработка рабочей и проектной документации по объекту: "Монтаж узлов учета газа на газопроводе Ду400 от АГРС до котельных №13, 14"</t>
  </si>
  <si>
    <t>апрель-июль 2016</t>
  </si>
  <si>
    <t xml:space="preserve">Приобретение электрооборудования котельных (пускателей, авт.выключателей, силовых электрошкафов, секционных панелей, регистраторов и т.п.) </t>
  </si>
  <si>
    <t xml:space="preserve">Калибратор температуры "FLUID" </t>
  </si>
  <si>
    <t xml:space="preserve">Наружное освещение фасадов зданий котельных №1, №2, </t>
  </si>
  <si>
    <t xml:space="preserve">Вертикальный испытательный стенд ММК-ТVV100-10-500 для гидравлических и пневматических испытаний трубопроводной арматуры DN…500мм  </t>
  </si>
  <si>
    <t>Резьбонарезной станок МЗК-95Р</t>
  </si>
  <si>
    <t>ЭПБ дымовых труб котельных № 1,2,5,6,7,9, "Ледовый дворец спорта"</t>
  </si>
  <si>
    <t>25.30.12.114.</t>
  </si>
  <si>
    <t>Приобретение дутьевого вентилятора с эл.двигателем водогрейного котла ПТВМ-30М №1 на котельной №14</t>
  </si>
  <si>
    <t>Приобретение ротора  дымососа ДН-21 с х/ч водогрейного котла ПТВМ-30М №2 на котельной №14</t>
  </si>
  <si>
    <t>ноябрь-декабрь 2016</t>
  </si>
  <si>
    <t xml:space="preserve">Разработка проекта на техническое перевооружение котельной № 9 с заменой на блочно-модульную котельную тепловой мощностью 7 МВт двухконтурного исполнения </t>
  </si>
  <si>
    <t>март-апрель 2016</t>
  </si>
  <si>
    <t>май-декабрь 2016</t>
  </si>
  <si>
    <t>Техническое перевооружение котельной № 9 с заменой на блочно-модульную котельную тепловой мощностью 7 МВт (согласно проекту)</t>
  </si>
  <si>
    <t>апрель-июнь 2016</t>
  </si>
  <si>
    <t>Приобретение оборудования АСУ с частичным приобретением ЗИП</t>
  </si>
  <si>
    <t>Приобретение светильников светодиодного исполнения для наружного освещения котельной № 2</t>
  </si>
  <si>
    <t>май-июнь 2016</t>
  </si>
  <si>
    <t>Приобретение приборов для узлов учета газа в ГРП № 6.7,8, 9, п. лунный, п. Снежный</t>
  </si>
  <si>
    <t xml:space="preserve">Приобретение регулирующих клапанов давления (подпора) с эл.приводами, для установки на трубопроводе Т2 системы отопления и монтаж обводных линий на ЦТП №17, 18, 31, 32, 57, 98, 99, 37, 40, 41, 45, 48, 75, 9, 46, 95, 26 </t>
  </si>
  <si>
    <t>май -октябрь 2016</t>
  </si>
  <si>
    <t>май-октябрь 2016</t>
  </si>
  <si>
    <t>Поставка асбестовых и теплогидроизоляционных  материалов</t>
  </si>
  <si>
    <t>20.16.</t>
  </si>
  <si>
    <t>20.16.5.</t>
  </si>
  <si>
    <t>Поставка катионита</t>
  </si>
  <si>
    <t>28.14.</t>
  </si>
  <si>
    <t>46.49.33</t>
  </si>
  <si>
    <t>46.49.23.</t>
  </si>
  <si>
    <t>Поставка обуви специальной</t>
  </si>
  <si>
    <t>февраль-июль 2016</t>
  </si>
  <si>
    <t>май 2016</t>
  </si>
  <si>
    <t>май-сентябрь 2016</t>
  </si>
  <si>
    <t>Поставка жидкости для промывки теплообменников</t>
  </si>
  <si>
    <t>19.20.</t>
  </si>
  <si>
    <t>октябрь 2016</t>
  </si>
  <si>
    <t>25.93.</t>
  </si>
  <si>
    <t>январь-май 2016</t>
  </si>
  <si>
    <t>Кислород, пропан, ацетилен, ПГС, баллоны (технические газы)</t>
  </si>
  <si>
    <t>64.19</t>
  </si>
  <si>
    <t>64.19.21.000</t>
  </si>
  <si>
    <t>Оказание образовательных услуг по подготовке к аттестации (проверке знаний) в области промышленной и энергетической безопасности</t>
  </si>
  <si>
    <t>февраль-март 2016</t>
  </si>
  <si>
    <t>Оказание образовательных  услуг по обучению и проверке знаний требований охраны труда</t>
  </si>
  <si>
    <t>71.20.4.</t>
  </si>
  <si>
    <t>71.20.13.</t>
  </si>
  <si>
    <t>71.12.40.150</t>
  </si>
  <si>
    <t>71.12.65.</t>
  </si>
  <si>
    <t>Приобретение материалов для ремонта котлов ВВД 1,8 №№ 2,7,8 на котельной № 7</t>
  </si>
  <si>
    <t>Эксплуатация и оперативно-техническое обслуживание электрооборудования ТП-24,25,26,27, ГМУ СОЦ "Олимпия"</t>
  </si>
  <si>
    <t>Устройство плавного пуска на электродвигатели откачивающих насосов ПС-4</t>
  </si>
  <si>
    <t>Разработка проектной документации по рекконструкции ВРУ на ЦТП № 82,85,87</t>
  </si>
  <si>
    <t>Приобретение электродвигателей насосов для ЦТП , ПС</t>
  </si>
  <si>
    <t>Приобретение материалов для реконструкции ВРУ на ЦТП № 82,85,87</t>
  </si>
  <si>
    <t>Пуско-наладочные работы ВРУ на ЦТП № 82,85,87</t>
  </si>
  <si>
    <t>август -октябрь 2016</t>
  </si>
  <si>
    <t>Ремонт фасада здания АБК электроцеха с разработкой паспорта фасада</t>
  </si>
  <si>
    <t>390</t>
  </si>
  <si>
    <t>Приобретение электрооборудования ЦТП (Пускатели, авт. Выключатели, силоввые шкафы, секционные панели, регистраторы)</t>
  </si>
  <si>
    <t>май-июль 2016</t>
  </si>
  <si>
    <t>Приборы контроля прозрачности воды  в трубопроводе  на ЦТП Предприятия</t>
  </si>
  <si>
    <t>Приобретение материалов для обеспечения дистанционнного контроля параметров на ЦТП № 85</t>
  </si>
  <si>
    <t>71.12.12.</t>
  </si>
  <si>
    <t>44</t>
  </si>
  <si>
    <t>46</t>
  </si>
  <si>
    <t>49</t>
  </si>
  <si>
    <t>50</t>
  </si>
  <si>
    <t>51</t>
  </si>
  <si>
    <t>52</t>
  </si>
  <si>
    <t>54</t>
  </si>
  <si>
    <t>70</t>
  </si>
  <si>
    <t>85</t>
  </si>
  <si>
    <t>88</t>
  </si>
  <si>
    <t>92</t>
  </si>
  <si>
    <t>109</t>
  </si>
  <si>
    <t>110</t>
  </si>
  <si>
    <t>10.</t>
  </si>
  <si>
    <t>20.4.</t>
  </si>
  <si>
    <t>14.12.</t>
  </si>
  <si>
    <t>15.20.</t>
  </si>
  <si>
    <t>25.30.1.</t>
  </si>
  <si>
    <t>25.30.13.000.</t>
  </si>
  <si>
    <t>28.13.</t>
  </si>
  <si>
    <t>28.13.31.110.</t>
  </si>
  <si>
    <t>28.99.9.</t>
  </si>
  <si>
    <t>28.9.</t>
  </si>
  <si>
    <t>28.14.1</t>
  </si>
  <si>
    <t>28.1.</t>
  </si>
  <si>
    <t>28.13.3.</t>
  </si>
  <si>
    <t>27.</t>
  </si>
  <si>
    <t>23.</t>
  </si>
  <si>
    <t>20.59.5.</t>
  </si>
  <si>
    <t>20.59.59.000.</t>
  </si>
  <si>
    <t>08.9.</t>
  </si>
  <si>
    <t>08.93.10.110.</t>
  </si>
  <si>
    <t>19.20.21.321.</t>
  </si>
  <si>
    <t>36.</t>
  </si>
  <si>
    <t>36.00.11.</t>
  </si>
  <si>
    <t>35.21.</t>
  </si>
  <si>
    <t>26.20.</t>
  </si>
  <si>
    <t>26.20.30.000.</t>
  </si>
  <si>
    <t>28.12.</t>
  </si>
  <si>
    <t>28.12.14.</t>
  </si>
  <si>
    <t>27.40.</t>
  </si>
  <si>
    <t>27.40.2.</t>
  </si>
  <si>
    <t>28.</t>
  </si>
  <si>
    <t>28.49.</t>
  </si>
  <si>
    <t>26.51.4.</t>
  </si>
  <si>
    <t>26.51.45.</t>
  </si>
  <si>
    <t>43.99.9.</t>
  </si>
  <si>
    <t>43.99.90.190.</t>
  </si>
  <si>
    <t>71.20.62.</t>
  </si>
  <si>
    <t>35.30.</t>
  </si>
  <si>
    <t>35.</t>
  </si>
  <si>
    <t>61.</t>
  </si>
  <si>
    <t>33.1.</t>
  </si>
  <si>
    <t>58.2</t>
  </si>
  <si>
    <t>63.11.1</t>
  </si>
  <si>
    <t>43.22.</t>
  </si>
  <si>
    <t>43.22.12.190.</t>
  </si>
  <si>
    <t>74.90.5.</t>
  </si>
  <si>
    <t>74.90.13.000.</t>
  </si>
  <si>
    <t>82.</t>
  </si>
  <si>
    <t>82.99.19.000.</t>
  </si>
  <si>
    <t>85.3.</t>
  </si>
  <si>
    <t>85.31.11.000</t>
  </si>
  <si>
    <t>43.2.</t>
  </si>
  <si>
    <t>43.21</t>
  </si>
  <si>
    <t>43.99.90.190</t>
  </si>
  <si>
    <t>80.1.</t>
  </si>
  <si>
    <t>49.4.</t>
  </si>
  <si>
    <t>38.</t>
  </si>
  <si>
    <t>62.</t>
  </si>
  <si>
    <t xml:space="preserve">запрос цен </t>
  </si>
  <si>
    <t>24.20.</t>
  </si>
  <si>
    <t>Оказание услуг по санитарно-эпидемиологическим работам</t>
  </si>
  <si>
    <t>86.90.1.</t>
  </si>
  <si>
    <t>86.90.19.110</t>
  </si>
  <si>
    <t>ЭПБ  зданий ГРП 1,2,3,4,5,6,7</t>
  </si>
  <si>
    <t>июнь 2016</t>
  </si>
  <si>
    <t>Приобретение черевячных редукторов шаровых кранов Ду 500 установленных на обратном трубопроводе тепловой сети котельной № 2</t>
  </si>
  <si>
    <t>Техническое освидетельствование водогрейных котлов котельных</t>
  </si>
  <si>
    <t>71.20.6.</t>
  </si>
  <si>
    <t>71.12.</t>
  </si>
  <si>
    <t>Приобретение уплотнений для теплообменников Funke FP70, FP60</t>
  </si>
  <si>
    <t>Приобретение управляющего клапана Fleck 3150 фильтра ФОВ-3072Т ВОС "Олимпия"</t>
  </si>
  <si>
    <t>июнь-июль 2016</t>
  </si>
  <si>
    <t>123</t>
  </si>
  <si>
    <t>24.10.3.</t>
  </si>
  <si>
    <t>24.10.</t>
  </si>
  <si>
    <t>Поставка металлопроката</t>
  </si>
  <si>
    <t>ЭПБ трубопроводов магистральных тепловых сетей со сроком эксплуатации свыше 30 лет.</t>
  </si>
  <si>
    <t>июнь-август 2015</t>
  </si>
  <si>
    <t>Разработка эксплуатационных гидравлических режимов тепловых сетей</t>
  </si>
  <si>
    <t>Приборетение теплообменного оборудования и  модернизации системы автоматизации ГВС на ЦТП № 85.82</t>
  </si>
  <si>
    <t xml:space="preserve"> Техническое обслуживание копировально-множительного оборудования и перефирийных устройств с поставкой комплектующих</t>
  </si>
  <si>
    <t>28.29.23.120</t>
  </si>
  <si>
    <t>28.12.14</t>
  </si>
  <si>
    <t>28.9</t>
  </si>
  <si>
    <t>71.20</t>
  </si>
  <si>
    <t>5. Проектные работы</t>
  </si>
  <si>
    <t>февраль-апрель 2016</t>
  </si>
  <si>
    <t>март-сентябрь 2016</t>
  </si>
  <si>
    <t>январь-декабрь 2016 г</t>
  </si>
  <si>
    <t xml:space="preserve">Транспортировка газа на пиковую котельную СГМУП "ГТС" </t>
  </si>
  <si>
    <t xml:space="preserve">Транспортировка газа на котельные №1,2,3,5,6,7,9,13,14,21,22, котельная ледового дворца СГМУП "ГТС" </t>
  </si>
  <si>
    <t>январь-декабрь 2016 г.</t>
  </si>
  <si>
    <t>Приобретение насосного оборудования на ЦТП 19,49,81,24,31,32,42,43,77 (циркуляционные)</t>
  </si>
  <si>
    <t xml:space="preserve">Приобретение шкафов управления насосами ШУН на ЦТП 19,49,81,24,31,32,42,43,77 </t>
  </si>
  <si>
    <t>73</t>
  </si>
  <si>
    <t>75</t>
  </si>
  <si>
    <t>76</t>
  </si>
  <si>
    <t>78</t>
  </si>
  <si>
    <t>79</t>
  </si>
  <si>
    <t>Приобретение стальных труб и фасонных изделий к ним</t>
  </si>
  <si>
    <t>март-май 2016</t>
  </si>
  <si>
    <t>Приобретение стальных труб в ППМ, ППУ изоляции и фасонных изделий к ним</t>
  </si>
  <si>
    <t>Прибретение гибких ПЭ-С (РЕХ) труб с теплоизоляцией из пенополиуретана в гофрированной полиэтиленовой оболочке</t>
  </si>
  <si>
    <t>Разработка проектной документации "Резервное электроснабжение котельных №1,2"</t>
  </si>
  <si>
    <t>Монтажные и пуско-наладочные работы по устройству резервного электроснабжения котельных № 1,2</t>
  </si>
  <si>
    <t>октябрь-декабрь 2016</t>
  </si>
  <si>
    <t>Приобретение материалов для монтажа и присоединения дизель-электрических станций к электрощитовым котельных № 1,2</t>
  </si>
  <si>
    <t>июнь-август 2016</t>
  </si>
  <si>
    <t>Разработка проектанормативов предельно допустимых выбросов загрязняющих атмосферу веществ, согласование проекта в надзорных органах</t>
  </si>
  <si>
    <t>124</t>
  </si>
  <si>
    <t>125</t>
  </si>
  <si>
    <t>126</t>
  </si>
  <si>
    <t>127</t>
  </si>
  <si>
    <t>Обслуживание программы "1С: Бухгалтерия 8 ПРОФ", "1С: Зарплата и Управление персоналом", "Начисление зарплаты "АСУ-Партнер". (стоимость договора без НДС)</t>
  </si>
  <si>
    <t>Выполнение работ по технической инвентаризации объектов Предприятия</t>
  </si>
  <si>
    <t>129</t>
  </si>
  <si>
    <t>68.32.3.</t>
  </si>
  <si>
    <t>68.32.11.110</t>
  </si>
  <si>
    <t>Поставка  комплектов заделки стыков труб в ППУ изоляции</t>
  </si>
  <si>
    <t>Поставка оборудования "Метран"</t>
  </si>
  <si>
    <t>Поставка оборудования "Шнайдер Электрик"</t>
  </si>
  <si>
    <t>Изготовление и утройство железобетонных конструкций на тепловых камерах</t>
  </si>
  <si>
    <t>130</t>
  </si>
  <si>
    <t>131</t>
  </si>
  <si>
    <t>132</t>
  </si>
  <si>
    <t>133</t>
  </si>
  <si>
    <t>134</t>
  </si>
  <si>
    <t>24.</t>
  </si>
  <si>
    <t>26.51</t>
  </si>
  <si>
    <t>26.5</t>
  </si>
  <si>
    <t>28.2</t>
  </si>
  <si>
    <t>28.1</t>
  </si>
  <si>
    <t>25.</t>
  </si>
  <si>
    <t>135</t>
  </si>
  <si>
    <t>Приобретение дизель-электрических станций для резервного электроснабжения котельных № 1,2</t>
  </si>
  <si>
    <t>Люки полимерно-песчанные армированные</t>
  </si>
  <si>
    <t xml:space="preserve">Замена магистральных и внутриквартальных сетей теплоснабжения: Сети тепловодоснабжения от ЦТП-49 до ж.д. Киртбая, 21 в мкр. 5А. Сети холодного водоснабжения от  УТ-2 до ж.д.Киртбая, 21 в мкр.5а. Участок сетей ТВС от ТК-24 до ввода в ж.д. ул. Киртбая, 21; Комплекс сетей тепловодоснабжения от ЦТП-19 в мкр.13А. Участок сетей ТВС от ЦТП-19 до ввода в ж/д Профсоюзов, 40. Участок сетей ТВС от ЦТП-19 до ТК-5. Сети ТВС от ТК6 до ж/д Профсоюзов, 42 (техподполье). </t>
  </si>
  <si>
    <t xml:space="preserve">Замена магистральных и внутриквартальных сетей теплоснабжения: Т.м.№1 от коллекторной №1 от 1ТК5, 2ТК7, 1ТК35 по ул.Островского до котельной №3. Участок от (1ТК-5) от НО-6 до 1ТК35; Сети ТВС от ж/д ул. Магистральная, 26 до ж/д ул. Дзержинского, 24 мкр. "А". Участок сетей ТВС в техподполье ж/д ул. Дзержинского, 24; т.м.№4 от 4ТК39, 4ТК40, ЦТП-25 в мкр.А. Участок от 4ТК40 (от т.А до т.Б)  ЦТП-25. </t>
  </si>
  <si>
    <t>Замена магистральных и внутриквартальных сетей теплоснабжения: Сети ТС от 9ТК-12 до 9ТК-12Г (р-н Налоговой инспекции). Участок от 9ТК12 до 9ТК12б, от 9ТК12в до ТК59-10 (ввод в ТК); Комплекс сетей тепловодоснабжения от ТК59-10 до узла управления ж.д.по пр.Мунарева, 2. Устройство тепловой камеры ТК59-10 до ввода в ж.д.Мунарева, 2; Комплекс сетей тепловодоснабжения от ЦТП-59 в мкр.27. Участок сетей от ЦТП-59 до ТК59-1, ТК59-2. Участок сетей от ТК59-3 до ТК59-4.</t>
  </si>
  <si>
    <t>Замена магистральных и внутриквартальных сетей теплоснабжения: т.м.№9 от 9ТК11б до ЦТП-86 в мкр.22. Участок от 9ТК11б (от т.А) до ЦТП-86; Комплекс сетей тепловодоснабжения от ЦТП-52 в мкр.23. Участок сетей ТВС от ЦТП-52  до ТК2-1 - ТК2-3 - ТК2-3*. Участок сетей ТВС от ТК2-1 (ТК52-2-1) до ввода в ж.д. ул. Федорова, 59.</t>
  </si>
  <si>
    <t>Замена магистральных и внутриквартальных сетей теплоснабжения: Комплекс сетей ТВС 17 мкр. Сети ТВС от ТК-6 до ТК-7 в 17мкр; Сети ТВС от ТК-26 до ТК-27, ТК-27а, ТК-28, ТК-29, ТК-30 ул. Рабочая в мкр.20. Участок сетей от ТК-26 до ТК-27.</t>
  </si>
  <si>
    <t>Замена магистральных и внутриквартальных сетей теплоснабжения: Сети ТС от ЦТП-74 до общежитий по ул.Республики, 65, 67, 69. Участок сетей ТВС от УТ-1-УТ-2-УТ-2* до ввода в ж.д. ул. Республики, 69, 67, 65.</t>
  </si>
  <si>
    <t>128</t>
  </si>
  <si>
    <t>136</t>
  </si>
  <si>
    <t>137</t>
  </si>
  <si>
    <t>138</t>
  </si>
  <si>
    <t>139</t>
  </si>
  <si>
    <t>Юркин В.Н., директор СГМУП "Городские тепловые сети"</t>
  </si>
  <si>
    <t>Замена магистральных и внутриквартальных сетей теплоснабжения: Транспортная развязка №1 от 1ТК19,1ТК30 по ул. Мира; до т.А по ул. Кукуевицкого. Участок от 1ТК19 ч/з 1ТК30 до УТ-2 (проектир.); т.м.№1 от 1ТК17 до 1ТК17А (ЦТП-26) в мкр.11А. Участок от 1ТК17 до 1ТК17а (НО-1); Сети тепловодоснабжения от ЦТП-24 до УТ-1, УТ-4 11б мкр. Сети ТВС от ЦТП-24 до УТ-4.</t>
  </si>
  <si>
    <t>Замена магистральных и внутриквартальных сетей теплоснабжения: т.м.№1 по пр.Мира от П1 (ПКТС), 1ТК5, 1ТК8, 1ТК10, 1ТК13, 1ТК17, 1ТК19; от точки А до 1ТК31 по ул.Г.Кукуевицкого и до 4ТК1 (котельная №2) НГДУ. Участок от 1ТК19 до НО-14 (сущ.) по пр.Мир.</t>
  </si>
  <si>
    <t>Приобретение электродвигателей насосов для ЦТП , ПС, котельных</t>
  </si>
  <si>
    <t>Экспертиза промышленной безопасности рабочей и проектной документациипо объектам технического перевооружения магистральных тепловых и внутриквартальных сетей тепловодоснабжения</t>
  </si>
  <si>
    <t>Контроль за выбросами загрязняющих веществ на источниках (замеры загрязняющих веществ в атмосферный воздух от стационарных источников, на границах санитарно-защитных зон промплощадок)</t>
  </si>
  <si>
    <t>июнь-декабрь 2016</t>
  </si>
  <si>
    <t>71.20.</t>
  </si>
  <si>
    <t>25.93.15.120.</t>
  </si>
  <si>
    <t>20.41.</t>
  </si>
  <si>
    <t>33.12.2.</t>
  </si>
  <si>
    <t>46.46.11.000</t>
  </si>
  <si>
    <t>46.46.</t>
  </si>
  <si>
    <t>62.0</t>
  </si>
  <si>
    <t>наличие лицензии на вид оказываемых услуг,</t>
  </si>
  <si>
    <t>Капитальный ремонт кровли и фасада зданий ЦТП №29, 23, 2, 12 с применением мастики "Hyperdesmo"</t>
  </si>
  <si>
    <t>Техническое освидетельствование зданий ЦТП</t>
  </si>
  <si>
    <t>Проведение внеочередного технического освидетельствования трубопроводов тепловых сетей после проведения ремонта собственными силами</t>
  </si>
  <si>
    <t>71.20.6</t>
  </si>
  <si>
    <t>140</t>
  </si>
  <si>
    <t>141</t>
  </si>
  <si>
    <t>33.12.16.</t>
  </si>
  <si>
    <t>62.0.</t>
  </si>
  <si>
    <t>46.46.11.000.</t>
  </si>
  <si>
    <t>май</t>
  </si>
  <si>
    <t>Предоставление образовательных услуг по проведению специальной подготовки и аттестации сварщиков и специалистов сварочного производства</t>
  </si>
  <si>
    <t>71.20.62</t>
  </si>
  <si>
    <t>85.30.</t>
  </si>
  <si>
    <t>69.20.</t>
  </si>
  <si>
    <t>80.10.</t>
  </si>
  <si>
    <t>74.90</t>
  </si>
  <si>
    <t>август-октябрь 2016</t>
  </si>
  <si>
    <t>28.99.9</t>
  </si>
  <si>
    <t>Проведению углубленного периодического  медицинского осмотра стажированных работников</t>
  </si>
  <si>
    <t>июль-октябрь 2016</t>
  </si>
  <si>
    <t>142</t>
  </si>
  <si>
    <t>«14» июня 2016 г.</t>
  </si>
  <si>
    <t>(14 редакция)</t>
  </si>
  <si>
    <t>на 2016 год (14 редакция)  СМСП</t>
  </si>
  <si>
    <t xml:space="preserve">на 2016 год (14 редакция)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</si>
</sst>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-&quot;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i/>
      <sz val="8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/>
      <bottom>
        <color indexed="63"/>
      </bottom>
    </border>
    <border>
      <left>
        <color indexed="63"/>
      </left>
      <right style="thin">
        <color rgb="FF000000"/>
      </right>
      <top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56">
    <xf numFmtId="0" fontId="0" fillId="0" borderId="0" xfId="0" applyFont="1" applyAlignment="1">
      <alignment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49" fontId="54" fillId="33" borderId="10" xfId="0" applyNumberFormat="1" applyFont="1" applyFill="1" applyBorder="1" applyAlignment="1">
      <alignment horizontal="center" vertical="center" wrapText="1"/>
    </xf>
    <xf numFmtId="43" fontId="53" fillId="33" borderId="10" xfId="60" applyFont="1" applyFill="1" applyBorder="1" applyAlignment="1">
      <alignment horizontal="center" vertical="center" wrapText="1"/>
    </xf>
    <xf numFmtId="17" fontId="53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vertical="center" wrapText="1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Alignment="1">
      <alignment horizontal="left"/>
    </xf>
    <xf numFmtId="49" fontId="55" fillId="33" borderId="0" xfId="0" applyNumberFormat="1" applyFont="1" applyFill="1" applyAlignment="1">
      <alignment wrapText="1" shrinkToFit="1"/>
    </xf>
    <xf numFmtId="0" fontId="0" fillId="33" borderId="0" xfId="0" applyFont="1" applyFill="1" applyAlignment="1">
      <alignment/>
    </xf>
    <xf numFmtId="49" fontId="55" fillId="33" borderId="0" xfId="0" applyNumberFormat="1" applyFont="1" applyFill="1" applyAlignment="1">
      <alignment horizontal="right" vertical="center"/>
    </xf>
    <xf numFmtId="49" fontId="55" fillId="33" borderId="0" xfId="0" applyNumberFormat="1" applyFont="1" applyFill="1" applyAlignment="1">
      <alignment horizontal="justify" vertical="center"/>
    </xf>
    <xf numFmtId="49" fontId="56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49" fontId="53" fillId="33" borderId="15" xfId="0" applyNumberFormat="1" applyFont="1" applyFill="1" applyBorder="1" applyAlignment="1">
      <alignment horizontal="center" vertical="center" textRotation="90" wrapText="1"/>
    </xf>
    <xf numFmtId="49" fontId="53" fillId="33" borderId="15" xfId="0" applyNumberFormat="1" applyFont="1" applyFill="1" applyBorder="1" applyAlignment="1">
      <alignment horizontal="center" vertical="center" wrapText="1"/>
    </xf>
    <xf numFmtId="49" fontId="53" fillId="33" borderId="15" xfId="0" applyNumberFormat="1" applyFont="1" applyFill="1" applyBorder="1" applyAlignment="1">
      <alignment horizontal="center"/>
    </xf>
    <xf numFmtId="49" fontId="53" fillId="33" borderId="15" xfId="0" applyNumberFormat="1" applyFont="1" applyFill="1" applyBorder="1" applyAlignment="1">
      <alignment wrapText="1" shrinkToFit="1"/>
    </xf>
    <xf numFmtId="17" fontId="53" fillId="33" borderId="10" xfId="0" applyNumberFormat="1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/>
    </xf>
    <xf numFmtId="49" fontId="53" fillId="33" borderId="16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vertical="center" wrapText="1"/>
    </xf>
    <xf numFmtId="43" fontId="53" fillId="33" borderId="16" xfId="60" applyFont="1" applyFill="1" applyBorder="1" applyAlignment="1">
      <alignment horizontal="center" vertical="center" wrapText="1"/>
    </xf>
    <xf numFmtId="49" fontId="57" fillId="33" borderId="10" xfId="0" applyNumberFormat="1" applyFont="1" applyFill="1" applyBorder="1" applyAlignment="1">
      <alignment vertical="center" wrapText="1" shrinkToFit="1"/>
    </xf>
    <xf numFmtId="17" fontId="53" fillId="33" borderId="16" xfId="0" applyNumberFormat="1" applyFont="1" applyFill="1" applyBorder="1" applyAlignment="1">
      <alignment horizontal="center" vertical="center" wrapText="1"/>
    </xf>
    <xf numFmtId="49" fontId="53" fillId="33" borderId="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43" fontId="43" fillId="33" borderId="10" xfId="0" applyNumberFormat="1" applyFont="1" applyFill="1" applyBorder="1" applyAlignment="1">
      <alignment vertical="center"/>
    </xf>
    <xf numFmtId="49" fontId="58" fillId="33" borderId="10" xfId="0" applyNumberFormat="1" applyFont="1" applyFill="1" applyBorder="1" applyAlignment="1">
      <alignment vertical="center" wrapText="1" shrinkToFit="1"/>
    </xf>
    <xf numFmtId="164" fontId="53" fillId="33" borderId="10" xfId="61" applyNumberFormat="1" applyFont="1" applyFill="1" applyBorder="1" applyAlignment="1">
      <alignment horizontal="center" vertical="center" wrapText="1"/>
    </xf>
    <xf numFmtId="43" fontId="59" fillId="33" borderId="10" xfId="60" applyFont="1" applyFill="1" applyBorder="1" applyAlignment="1">
      <alignment vertical="center"/>
    </xf>
    <xf numFmtId="49" fontId="60" fillId="33" borderId="0" xfId="0" applyNumberFormat="1" applyFont="1" applyFill="1" applyAlignment="1">
      <alignment horizontal="left"/>
    </xf>
    <xf numFmtId="49" fontId="55" fillId="33" borderId="0" xfId="0" applyNumberFormat="1" applyFont="1" applyFill="1" applyBorder="1" applyAlignment="1">
      <alignment horizontal="center" vertical="top"/>
    </xf>
    <xf numFmtId="49" fontId="55" fillId="33" borderId="0" xfId="0" applyNumberFormat="1" applyFont="1" applyFill="1" applyAlignment="1">
      <alignment horizontal="left" vertical="top"/>
    </xf>
    <xf numFmtId="49" fontId="53" fillId="33" borderId="0" xfId="0" applyNumberFormat="1" applyFont="1" applyFill="1" applyBorder="1" applyAlignment="1">
      <alignment horizontal="center" vertical="top"/>
    </xf>
    <xf numFmtId="0" fontId="0" fillId="33" borderId="0" xfId="0" applyFill="1" applyAlignment="1">
      <alignment horizontal="center"/>
    </xf>
    <xf numFmtId="49" fontId="60" fillId="33" borderId="0" xfId="0" applyNumberFormat="1" applyFont="1" applyFill="1" applyAlignment="1">
      <alignment wrapText="1" shrinkToFit="1"/>
    </xf>
    <xf numFmtId="49" fontId="60" fillId="33" borderId="0" xfId="0" applyNumberFormat="1" applyFont="1" applyFill="1" applyBorder="1" applyAlignment="1">
      <alignment horizontal="center"/>
    </xf>
    <xf numFmtId="49" fontId="60" fillId="33" borderId="0" xfId="0" applyNumberFormat="1" applyFont="1" applyFill="1" applyAlignment="1">
      <alignment horizontal="center"/>
    </xf>
    <xf numFmtId="49" fontId="55" fillId="33" borderId="0" xfId="0" applyNumberFormat="1" applyFont="1" applyFill="1" applyAlignment="1">
      <alignment horizontal="center"/>
    </xf>
    <xf numFmtId="49" fontId="54" fillId="33" borderId="0" xfId="0" applyNumberFormat="1" applyFont="1" applyFill="1" applyBorder="1" applyAlignment="1">
      <alignment horizontal="center" vertical="center" wrapText="1"/>
    </xf>
    <xf numFmtId="49" fontId="58" fillId="33" borderId="0" xfId="0" applyNumberFormat="1" applyFont="1" applyFill="1" applyBorder="1" applyAlignment="1">
      <alignment vertical="center" wrapText="1" shrinkToFit="1"/>
    </xf>
    <xf numFmtId="49" fontId="53" fillId="33" borderId="0" xfId="0" applyNumberFormat="1" applyFont="1" applyFill="1" applyBorder="1" applyAlignment="1">
      <alignment horizontal="center" vertical="center" wrapText="1"/>
    </xf>
    <xf numFmtId="43" fontId="59" fillId="33" borderId="0" xfId="60" applyFont="1" applyFill="1" applyBorder="1" applyAlignment="1">
      <alignment vertical="center"/>
    </xf>
    <xf numFmtId="49" fontId="55" fillId="0" borderId="0" xfId="0" applyNumberFormat="1" applyFont="1" applyFill="1" applyAlignment="1">
      <alignment horizontal="left"/>
    </xf>
    <xf numFmtId="49" fontId="55" fillId="0" borderId="0" xfId="0" applyNumberFormat="1" applyFont="1" applyFill="1" applyAlignment="1">
      <alignment wrapText="1" shrinkToFit="1"/>
    </xf>
    <xf numFmtId="0" fontId="0" fillId="0" borderId="0" xfId="0" applyFont="1" applyFill="1" applyAlignment="1">
      <alignment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justify" vertical="center"/>
    </xf>
    <xf numFmtId="49" fontId="5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49" fontId="53" fillId="0" borderId="15" xfId="0" applyNumberFormat="1" applyFont="1" applyFill="1" applyBorder="1" applyAlignment="1">
      <alignment horizontal="center" vertical="center" textRotation="90" wrapText="1"/>
    </xf>
    <xf numFmtId="49" fontId="53" fillId="0" borderId="15" xfId="0" applyNumberFormat="1" applyFont="1" applyFill="1" applyBorder="1" applyAlignment="1">
      <alignment horizontal="center" vertical="center" wrapText="1"/>
    </xf>
    <xf numFmtId="49" fontId="53" fillId="0" borderId="15" xfId="0" applyNumberFormat="1" applyFont="1" applyFill="1" applyBorder="1" applyAlignment="1">
      <alignment horizontal="center"/>
    </xf>
    <xf numFmtId="49" fontId="53" fillId="0" borderId="15" xfId="0" applyNumberFormat="1" applyFont="1" applyFill="1" applyBorder="1" applyAlignment="1">
      <alignment wrapText="1" shrinkToFit="1"/>
    </xf>
    <xf numFmtId="49" fontId="53" fillId="0" borderId="10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43" fontId="53" fillId="0" borderId="10" xfId="6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" fontId="53" fillId="0" borderId="10" xfId="0" applyNumberFormat="1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/>
    </xf>
    <xf numFmtId="49" fontId="5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43" fontId="53" fillId="0" borderId="16" xfId="6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vertical="center" wrapText="1" shrinkToFit="1"/>
    </xf>
    <xf numFmtId="17" fontId="53" fillId="0" borderId="16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/>
    </xf>
    <xf numFmtId="49" fontId="54" fillId="0" borderId="16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43" fontId="43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3" fontId="5" fillId="0" borderId="10" xfId="60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49" fontId="53" fillId="0" borderId="11" xfId="0" applyNumberFormat="1" applyFont="1" applyFill="1" applyBorder="1" applyAlignment="1">
      <alignment horizontal="center" vertical="center"/>
    </xf>
    <xf numFmtId="17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 wrapText="1" shrinkToFit="1"/>
    </xf>
    <xf numFmtId="49" fontId="58" fillId="0" borderId="10" xfId="0" applyNumberFormat="1" applyFont="1" applyFill="1" applyBorder="1" applyAlignment="1">
      <alignment vertical="center" wrapText="1" shrinkToFit="1"/>
    </xf>
    <xf numFmtId="164" fontId="53" fillId="0" borderId="10" xfId="61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vertical="center" wrapText="1" shrinkToFit="1"/>
    </xf>
    <xf numFmtId="0" fontId="58" fillId="0" borderId="10" xfId="0" applyFont="1" applyFill="1" applyBorder="1" applyAlignment="1">
      <alignment vertical="center"/>
    </xf>
    <xf numFmtId="0" fontId="61" fillId="0" borderId="10" xfId="0" applyFont="1" applyFill="1" applyBorder="1" applyAlignment="1">
      <alignment horizontal="center" vertical="center"/>
    </xf>
    <xf numFmtId="43" fontId="59" fillId="0" borderId="10" xfId="60" applyFont="1" applyFill="1" applyBorder="1" applyAlignment="1">
      <alignment vertical="center"/>
    </xf>
    <xf numFmtId="49" fontId="53" fillId="0" borderId="17" xfId="0" applyNumberFormat="1" applyFont="1" applyFill="1" applyBorder="1" applyAlignment="1">
      <alignment horizontal="center" vertical="center"/>
    </xf>
    <xf numFmtId="49" fontId="58" fillId="0" borderId="17" xfId="0" applyNumberFormat="1" applyFont="1" applyFill="1" applyBorder="1" applyAlignment="1">
      <alignment vertical="center" wrapText="1" shrinkToFit="1"/>
    </xf>
    <xf numFmtId="49" fontId="54" fillId="0" borderId="18" xfId="0" applyNumberFormat="1" applyFont="1" applyFill="1" applyBorder="1" applyAlignment="1">
      <alignment horizontal="center" vertical="center" wrapText="1"/>
    </xf>
    <xf numFmtId="49" fontId="53" fillId="0" borderId="17" xfId="0" applyNumberFormat="1" applyFont="1" applyFill="1" applyBorder="1" applyAlignment="1">
      <alignment horizontal="center" vertical="center" wrapText="1"/>
    </xf>
    <xf numFmtId="164" fontId="53" fillId="0" borderId="17" xfId="61" applyNumberFormat="1" applyFont="1" applyFill="1" applyBorder="1" applyAlignment="1">
      <alignment horizontal="center" vertical="center" wrapText="1"/>
    </xf>
    <xf numFmtId="17" fontId="53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4" fontId="53" fillId="0" borderId="10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Fill="1" applyBorder="1" applyAlignment="1">
      <alignment horizontal="right" vertical="center" wrapText="1"/>
    </xf>
    <xf numFmtId="17" fontId="53" fillId="0" borderId="19" xfId="0" applyNumberFormat="1" applyFont="1" applyFill="1" applyBorder="1" applyAlignment="1">
      <alignment horizontal="center" vertical="center"/>
    </xf>
    <xf numFmtId="17" fontId="53" fillId="0" borderId="0" xfId="0" applyNumberFormat="1" applyFont="1" applyFill="1" applyBorder="1" applyAlignment="1">
      <alignment horizontal="center" vertical="center" wrapText="1"/>
    </xf>
    <xf numFmtId="49" fontId="54" fillId="0" borderId="15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/>
    </xf>
    <xf numFmtId="49" fontId="53" fillId="0" borderId="18" xfId="0" applyNumberFormat="1" applyFont="1" applyFill="1" applyBorder="1" applyAlignment="1">
      <alignment horizontal="center" vertical="center" wrapText="1"/>
    </xf>
    <xf numFmtId="4" fontId="53" fillId="0" borderId="18" xfId="0" applyNumberFormat="1" applyFont="1" applyFill="1" applyBorder="1" applyAlignment="1">
      <alignment horizontal="right" vertical="center" wrapText="1"/>
    </xf>
    <xf numFmtId="17" fontId="53" fillId="0" borderId="17" xfId="0" applyNumberFormat="1" applyFont="1" applyFill="1" applyBorder="1" applyAlignment="1">
      <alignment horizontal="center" vertical="center"/>
    </xf>
    <xf numFmtId="43" fontId="53" fillId="0" borderId="17" xfId="60" applyFont="1" applyFill="1" applyBorder="1" applyAlignment="1">
      <alignment vertical="center" wrapText="1"/>
    </xf>
    <xf numFmtId="17" fontId="53" fillId="0" borderId="20" xfId="0" applyNumberFormat="1" applyFont="1" applyFill="1" applyBorder="1" applyAlignment="1">
      <alignment horizontal="center" vertical="center"/>
    </xf>
    <xf numFmtId="4" fontId="59" fillId="0" borderId="21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/>
    </xf>
    <xf numFmtId="49" fontId="53" fillId="0" borderId="21" xfId="0" applyNumberFormat="1" applyFont="1" applyFill="1" applyBorder="1" applyAlignment="1">
      <alignment horizontal="center"/>
    </xf>
    <xf numFmtId="49" fontId="53" fillId="0" borderId="21" xfId="0" applyNumberFormat="1" applyFont="1" applyFill="1" applyBorder="1" applyAlignment="1">
      <alignment horizontal="center" wrapText="1"/>
    </xf>
    <xf numFmtId="49" fontId="60" fillId="0" borderId="22" xfId="0" applyNumberFormat="1" applyFont="1" applyFill="1" applyBorder="1" applyAlignment="1">
      <alignment horizontal="center"/>
    </xf>
    <xf numFmtId="49" fontId="60" fillId="0" borderId="22" xfId="0" applyNumberFormat="1" applyFont="1" applyFill="1" applyBorder="1" applyAlignment="1">
      <alignment wrapText="1" shrinkToFit="1"/>
    </xf>
    <xf numFmtId="49" fontId="60" fillId="0" borderId="0" xfId="0" applyNumberFormat="1" applyFont="1" applyFill="1" applyAlignment="1">
      <alignment horizontal="left"/>
    </xf>
    <xf numFmtId="49" fontId="55" fillId="0" borderId="0" xfId="0" applyNumberFormat="1" applyFont="1" applyFill="1" applyBorder="1" applyAlignment="1">
      <alignment horizontal="center" vertical="top"/>
    </xf>
    <xf numFmtId="49" fontId="55" fillId="0" borderId="0" xfId="0" applyNumberFormat="1" applyFont="1" applyFill="1" applyAlignment="1">
      <alignment horizontal="left" vertical="top"/>
    </xf>
    <xf numFmtId="49" fontId="53" fillId="0" borderId="0" xfId="0" applyNumberFormat="1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49" fontId="60" fillId="0" borderId="0" xfId="0" applyNumberFormat="1" applyFont="1" applyFill="1" applyAlignment="1">
      <alignment wrapText="1" shrinkToFit="1"/>
    </xf>
    <xf numFmtId="49" fontId="60" fillId="0" borderId="0" xfId="0" applyNumberFormat="1" applyFont="1" applyFill="1" applyBorder="1" applyAlignment="1">
      <alignment horizontal="center"/>
    </xf>
    <xf numFmtId="49" fontId="60" fillId="0" borderId="0" xfId="0" applyNumberFormat="1" applyFont="1" applyFill="1" applyAlignment="1">
      <alignment horizontal="center"/>
    </xf>
    <xf numFmtId="49" fontId="55" fillId="0" borderId="0" xfId="0" applyNumberFormat="1" applyFont="1" applyFill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33" borderId="10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wrapText="1"/>
    </xf>
    <xf numFmtId="49" fontId="53" fillId="0" borderId="12" xfId="0" applyNumberFormat="1" applyFont="1" applyFill="1" applyBorder="1" applyAlignment="1">
      <alignment horizontal="center" vertical="center"/>
    </xf>
    <xf numFmtId="49" fontId="53" fillId="0" borderId="13" xfId="0" applyNumberFormat="1" applyFont="1" applyFill="1" applyBorder="1" applyAlignment="1">
      <alignment horizontal="center" vertical="center"/>
    </xf>
    <xf numFmtId="49" fontId="53" fillId="0" borderId="14" xfId="0" applyNumberFormat="1" applyFont="1" applyFill="1" applyBorder="1" applyAlignment="1">
      <alignment horizontal="center" vertical="center"/>
    </xf>
    <xf numFmtId="49" fontId="55" fillId="0" borderId="23" xfId="0" applyNumberFormat="1" applyFont="1" applyFill="1" applyBorder="1" applyAlignment="1">
      <alignment horizontal="left" vertical="center"/>
    </xf>
    <xf numFmtId="49" fontId="55" fillId="0" borderId="24" xfId="0" applyNumberFormat="1" applyFont="1" applyFill="1" applyBorder="1" applyAlignment="1">
      <alignment horizontal="left" vertical="center"/>
    </xf>
    <xf numFmtId="0" fontId="0" fillId="0" borderId="23" xfId="0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 wrapText="1"/>
    </xf>
    <xf numFmtId="49" fontId="53" fillId="0" borderId="26" xfId="0" applyNumberFormat="1" applyFont="1" applyFill="1" applyBorder="1" applyAlignment="1">
      <alignment horizontal="center" vertical="center" wrapText="1"/>
    </xf>
    <xf numFmtId="49" fontId="53" fillId="0" borderId="27" xfId="0" applyNumberFormat="1" applyFont="1" applyFill="1" applyBorder="1" applyAlignment="1">
      <alignment horizontal="center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vertical="center" wrapText="1" shrinkToFit="1"/>
    </xf>
    <xf numFmtId="49" fontId="53" fillId="0" borderId="21" xfId="0" applyNumberFormat="1" applyFont="1" applyFill="1" applyBorder="1" applyAlignment="1">
      <alignment vertical="center" wrapText="1" shrinkToFit="1"/>
    </xf>
    <xf numFmtId="49" fontId="2" fillId="0" borderId="23" xfId="0" applyNumberFormat="1" applyFont="1" applyFill="1" applyBorder="1" applyAlignment="1">
      <alignment horizontal="left" vertical="center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3" fillId="0" borderId="24" xfId="0" applyNumberFormat="1" applyFont="1" applyFill="1" applyBorder="1" applyAlignment="1">
      <alignment horizontal="center" vertical="center" wrapText="1"/>
    </xf>
    <xf numFmtId="49" fontId="53" fillId="0" borderId="18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Alignment="1">
      <alignment horizontal="right" vertical="center"/>
    </xf>
    <xf numFmtId="49" fontId="55" fillId="0" borderId="0" xfId="0" applyNumberFormat="1" applyFont="1" applyFill="1" applyAlignment="1">
      <alignment horizontal="center"/>
    </xf>
    <xf numFmtId="49" fontId="56" fillId="0" borderId="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Alignment="1">
      <alignment horizontal="center" vertical="center"/>
    </xf>
    <xf numFmtId="49" fontId="53" fillId="0" borderId="30" xfId="0" applyNumberFormat="1" applyFont="1" applyFill="1" applyBorder="1" applyAlignment="1">
      <alignment horizontal="center" vertical="center"/>
    </xf>
    <xf numFmtId="49" fontId="53" fillId="0" borderId="23" xfId="0" applyNumberFormat="1" applyFont="1" applyFill="1" applyBorder="1" applyAlignment="1">
      <alignment horizontal="center" vertical="center"/>
    </xf>
    <xf numFmtId="49" fontId="53" fillId="0" borderId="24" xfId="0" applyNumberFormat="1" applyFont="1" applyFill="1" applyBorder="1" applyAlignment="1">
      <alignment horizontal="center" vertical="center"/>
    </xf>
    <xf numFmtId="49" fontId="59" fillId="0" borderId="25" xfId="0" applyNumberFormat="1" applyFont="1" applyFill="1" applyBorder="1" applyAlignment="1">
      <alignment horizontal="center"/>
    </xf>
    <xf numFmtId="49" fontId="59" fillId="0" borderId="26" xfId="0" applyNumberFormat="1" applyFont="1" applyFill="1" applyBorder="1" applyAlignment="1">
      <alignment horizontal="center"/>
    </xf>
    <xf numFmtId="49" fontId="59" fillId="0" borderId="27" xfId="0" applyNumberFormat="1" applyFont="1" applyFill="1" applyBorder="1" applyAlignment="1">
      <alignment horizontal="center"/>
    </xf>
    <xf numFmtId="49" fontId="53" fillId="0" borderId="18" xfId="0" applyNumberFormat="1" applyFont="1" applyFill="1" applyBorder="1" applyAlignment="1">
      <alignment horizontal="center" vertical="center" textRotation="90" wrapText="1"/>
    </xf>
    <xf numFmtId="49" fontId="53" fillId="0" borderId="31" xfId="0" applyNumberFormat="1" applyFont="1" applyFill="1" applyBorder="1" applyAlignment="1">
      <alignment horizontal="center" vertical="center" textRotation="90" wrapText="1"/>
    </xf>
    <xf numFmtId="49" fontId="53" fillId="0" borderId="21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59" fillId="0" borderId="32" xfId="0" applyNumberFormat="1" applyFont="1" applyFill="1" applyBorder="1" applyAlignment="1">
      <alignment horizontal="center" vertical="center"/>
    </xf>
    <xf numFmtId="49" fontId="59" fillId="0" borderId="13" xfId="0" applyNumberFormat="1" applyFont="1" applyFill="1" applyBorder="1" applyAlignment="1">
      <alignment horizontal="center" vertical="center"/>
    </xf>
    <xf numFmtId="49" fontId="59" fillId="0" borderId="3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53" fillId="0" borderId="25" xfId="0" applyNumberFormat="1" applyFont="1" applyFill="1" applyBorder="1" applyAlignment="1">
      <alignment horizontal="center" vertical="center"/>
    </xf>
    <xf numFmtId="49" fontId="53" fillId="0" borderId="26" xfId="0" applyNumberFormat="1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9" fontId="55" fillId="0" borderId="26" xfId="0" applyNumberFormat="1" applyFont="1" applyFill="1" applyBorder="1" applyAlignment="1">
      <alignment horizontal="center" vertical="center"/>
    </xf>
    <xf numFmtId="49" fontId="59" fillId="0" borderId="34" xfId="0" applyNumberFormat="1" applyFont="1" applyFill="1" applyBorder="1" applyAlignment="1">
      <alignment horizontal="left" vertical="center"/>
    </xf>
    <xf numFmtId="49" fontId="59" fillId="0" borderId="35" xfId="0" applyNumberFormat="1" applyFont="1" applyFill="1" applyBorder="1" applyAlignment="1">
      <alignment horizontal="left" vertical="center"/>
    </xf>
    <xf numFmtId="49" fontId="59" fillId="0" borderId="36" xfId="0" applyNumberFormat="1" applyFont="1" applyFill="1" applyBorder="1" applyAlignment="1">
      <alignment horizontal="left" vertical="center"/>
    </xf>
    <xf numFmtId="49" fontId="59" fillId="0" borderId="37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9" fillId="0" borderId="38" xfId="0" applyNumberFormat="1" applyFont="1" applyFill="1" applyBorder="1" applyAlignment="1">
      <alignment horizontal="center" vertical="center"/>
    </xf>
    <xf numFmtId="49" fontId="53" fillId="0" borderId="39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49" fontId="60" fillId="0" borderId="26" xfId="0" applyNumberFormat="1" applyFont="1" applyFill="1" applyBorder="1" applyAlignment="1">
      <alignment horizontal="center" vertical="center"/>
    </xf>
    <xf numFmtId="49" fontId="59" fillId="0" borderId="41" xfId="0" applyNumberFormat="1" applyFont="1" applyFill="1" applyBorder="1" applyAlignment="1">
      <alignment horizontal="center" vertical="center"/>
    </xf>
    <xf numFmtId="49" fontId="59" fillId="0" borderId="11" xfId="0" applyNumberFormat="1" applyFont="1" applyFill="1" applyBorder="1" applyAlignment="1">
      <alignment horizontal="center" vertical="center"/>
    </xf>
    <xf numFmtId="49" fontId="59" fillId="0" borderId="42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horizontal="center" vertical="center" wrapText="1"/>
    </xf>
    <xf numFmtId="49" fontId="53" fillId="33" borderId="31" xfId="0" applyNumberFormat="1" applyFont="1" applyFill="1" applyBorder="1" applyAlignment="1">
      <alignment horizontal="center" vertical="center" wrapText="1"/>
    </xf>
    <xf numFmtId="49" fontId="53" fillId="33" borderId="21" xfId="0" applyNumberFormat="1" applyFont="1" applyFill="1" applyBorder="1" applyAlignment="1">
      <alignment horizontal="center" vertical="center" wrapText="1"/>
    </xf>
    <xf numFmtId="49" fontId="53" fillId="33" borderId="25" xfId="0" applyNumberFormat="1" applyFont="1" applyFill="1" applyBorder="1" applyAlignment="1">
      <alignment horizontal="center" vertical="center" wrapText="1"/>
    </xf>
    <xf numFmtId="49" fontId="53" fillId="33" borderId="26" xfId="0" applyNumberFormat="1" applyFont="1" applyFill="1" applyBorder="1" applyAlignment="1">
      <alignment horizontal="center" vertical="center" wrapText="1"/>
    </xf>
    <xf numFmtId="49" fontId="53" fillId="33" borderId="27" xfId="0" applyNumberFormat="1" applyFont="1" applyFill="1" applyBorder="1" applyAlignment="1">
      <alignment horizontal="center" vertical="center" wrapText="1"/>
    </xf>
    <xf numFmtId="49" fontId="53" fillId="33" borderId="28" xfId="0" applyNumberFormat="1" applyFont="1" applyFill="1" applyBorder="1" applyAlignment="1">
      <alignment horizontal="center" vertical="center" wrapText="1"/>
    </xf>
    <xf numFmtId="49" fontId="53" fillId="33" borderId="22" xfId="0" applyNumberFormat="1" applyFont="1" applyFill="1" applyBorder="1" applyAlignment="1">
      <alignment horizontal="center" vertical="center" wrapText="1"/>
    </xf>
    <xf numFmtId="49" fontId="53" fillId="33" borderId="29" xfId="0" applyNumberFormat="1" applyFont="1" applyFill="1" applyBorder="1" applyAlignment="1">
      <alignment horizontal="center" vertical="center" wrapText="1"/>
    </xf>
    <xf numFmtId="49" fontId="55" fillId="33" borderId="0" xfId="0" applyNumberFormat="1" applyFont="1" applyFill="1" applyAlignment="1">
      <alignment horizontal="right" vertical="center"/>
    </xf>
    <xf numFmtId="49" fontId="56" fillId="33" borderId="0" xfId="0" applyNumberFormat="1" applyFont="1" applyFill="1" applyAlignment="1">
      <alignment horizontal="center" vertical="center"/>
    </xf>
    <xf numFmtId="49" fontId="55" fillId="33" borderId="23" xfId="0" applyNumberFormat="1" applyFont="1" applyFill="1" applyBorder="1" applyAlignment="1">
      <alignment horizontal="left" vertical="center"/>
    </xf>
    <xf numFmtId="49" fontId="55" fillId="33" borderId="24" xfId="0" applyNumberFormat="1" applyFont="1" applyFill="1" applyBorder="1" applyAlignment="1">
      <alignment horizontal="left" vertical="center"/>
    </xf>
    <xf numFmtId="49" fontId="55" fillId="33" borderId="0" xfId="0" applyNumberFormat="1" applyFont="1" applyFill="1" applyAlignment="1">
      <alignment horizontal="center"/>
    </xf>
    <xf numFmtId="49" fontId="56" fillId="33" borderId="0" xfId="0" applyNumberFormat="1" applyFont="1" applyFill="1" applyBorder="1" applyAlignment="1">
      <alignment horizontal="center" vertical="center"/>
    </xf>
    <xf numFmtId="49" fontId="53" fillId="33" borderId="30" xfId="0" applyNumberFormat="1" applyFont="1" applyFill="1" applyBorder="1" applyAlignment="1">
      <alignment horizontal="center" vertical="center" wrapText="1"/>
    </xf>
    <xf numFmtId="49" fontId="53" fillId="33" borderId="24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left" vertical="center"/>
    </xf>
    <xf numFmtId="0" fontId="0" fillId="33" borderId="23" xfId="0" applyFill="1" applyBorder="1" applyAlignment="1">
      <alignment horizontal="center"/>
    </xf>
    <xf numFmtId="49" fontId="53" fillId="33" borderId="18" xfId="0" applyNumberFormat="1" applyFont="1" applyFill="1" applyBorder="1" applyAlignment="1">
      <alignment horizontal="center" vertical="center" textRotation="90" wrapText="1"/>
    </xf>
    <xf numFmtId="49" fontId="53" fillId="33" borderId="31" xfId="0" applyNumberFormat="1" applyFont="1" applyFill="1" applyBorder="1" applyAlignment="1">
      <alignment horizontal="center" vertical="center" textRotation="90" wrapText="1"/>
    </xf>
    <xf numFmtId="49" fontId="53" fillId="33" borderId="21" xfId="0" applyNumberFormat="1" applyFont="1" applyFill="1" applyBorder="1" applyAlignment="1">
      <alignment horizontal="center" vertical="center" textRotation="90" wrapText="1"/>
    </xf>
    <xf numFmtId="49" fontId="53" fillId="33" borderId="23" xfId="0" applyNumberFormat="1" applyFont="1" applyFill="1" applyBorder="1" applyAlignment="1">
      <alignment horizontal="center" vertical="center" wrapText="1"/>
    </xf>
    <xf numFmtId="49" fontId="53" fillId="33" borderId="30" xfId="0" applyNumberFormat="1" applyFont="1" applyFill="1" applyBorder="1" applyAlignment="1">
      <alignment horizontal="center" vertical="center"/>
    </xf>
    <xf numFmtId="49" fontId="53" fillId="33" borderId="23" xfId="0" applyNumberFormat="1" applyFont="1" applyFill="1" applyBorder="1" applyAlignment="1">
      <alignment horizontal="center" vertical="center"/>
    </xf>
    <xf numFmtId="49" fontId="53" fillId="33" borderId="24" xfId="0" applyNumberFormat="1" applyFont="1" applyFill="1" applyBorder="1" applyAlignment="1">
      <alignment horizontal="center" vertical="center"/>
    </xf>
    <xf numFmtId="49" fontId="59" fillId="33" borderId="25" xfId="0" applyNumberFormat="1" applyFont="1" applyFill="1" applyBorder="1" applyAlignment="1">
      <alignment horizontal="center"/>
    </xf>
    <xf numFmtId="49" fontId="59" fillId="33" borderId="26" xfId="0" applyNumberFormat="1" applyFont="1" applyFill="1" applyBorder="1" applyAlignment="1">
      <alignment horizontal="center"/>
    </xf>
    <xf numFmtId="49" fontId="59" fillId="33" borderId="27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 vertical="center"/>
    </xf>
    <xf numFmtId="49" fontId="53" fillId="33" borderId="12" xfId="0" applyNumberFormat="1" applyFont="1" applyFill="1" applyBorder="1" applyAlignment="1">
      <alignment horizontal="center" vertical="center"/>
    </xf>
    <xf numFmtId="49" fontId="53" fillId="33" borderId="13" xfId="0" applyNumberFormat="1" applyFont="1" applyFill="1" applyBorder="1" applyAlignment="1">
      <alignment horizontal="center" vertical="center"/>
    </xf>
    <xf numFmtId="49" fontId="53" fillId="33" borderId="14" xfId="0" applyNumberFormat="1" applyFont="1" applyFill="1" applyBorder="1" applyAlignment="1">
      <alignment horizontal="center" vertical="center"/>
    </xf>
    <xf numFmtId="49" fontId="53" fillId="33" borderId="18" xfId="0" applyNumberFormat="1" applyFont="1" applyFill="1" applyBorder="1" applyAlignment="1">
      <alignment vertical="center" wrapText="1" shrinkToFit="1"/>
    </xf>
    <xf numFmtId="49" fontId="53" fillId="33" borderId="21" xfId="0" applyNumberFormat="1" applyFont="1" applyFill="1" applyBorder="1" applyAlignment="1">
      <alignment vertical="center" wrapText="1" shrinkToFi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9" fontId="59" fillId="33" borderId="41" xfId="0" applyNumberFormat="1" applyFont="1" applyFill="1" applyBorder="1" applyAlignment="1">
      <alignment horizontal="center" vertical="center"/>
    </xf>
    <xf numFmtId="49" fontId="59" fillId="33" borderId="11" xfId="0" applyNumberFormat="1" applyFont="1" applyFill="1" applyBorder="1" applyAlignment="1">
      <alignment horizontal="center" vertical="center"/>
    </xf>
    <xf numFmtId="49" fontId="59" fillId="33" borderId="42" xfId="0" applyNumberFormat="1" applyFont="1" applyFill="1" applyBorder="1" applyAlignment="1">
      <alignment horizontal="center" vertical="center"/>
    </xf>
    <xf numFmtId="49" fontId="59" fillId="33" borderId="32" xfId="0" applyNumberFormat="1" applyFont="1" applyFill="1" applyBorder="1" applyAlignment="1">
      <alignment horizontal="center" vertical="center"/>
    </xf>
    <xf numFmtId="49" fontId="59" fillId="33" borderId="13" xfId="0" applyNumberFormat="1" applyFont="1" applyFill="1" applyBorder="1" applyAlignment="1">
      <alignment horizontal="center" vertical="center"/>
    </xf>
    <xf numFmtId="49" fontId="59" fillId="33" borderId="33" xfId="0" applyNumberFormat="1" applyFont="1" applyFill="1" applyBorder="1" applyAlignment="1">
      <alignment horizontal="center" vertical="center"/>
    </xf>
    <xf numFmtId="49" fontId="55" fillId="33" borderId="0" xfId="0" applyNumberFormat="1" applyFont="1" applyFill="1" applyBorder="1" applyAlignment="1">
      <alignment horizontal="center" vertical="center"/>
    </xf>
    <xf numFmtId="49" fontId="55" fillId="33" borderId="26" xfId="0" applyNumberFormat="1" applyFont="1" applyFill="1" applyBorder="1" applyAlignment="1">
      <alignment horizontal="center" vertical="center"/>
    </xf>
    <xf numFmtId="49" fontId="59" fillId="33" borderId="37" xfId="0" applyNumberFormat="1" applyFont="1" applyFill="1" applyBorder="1" applyAlignment="1">
      <alignment horizontal="center" vertical="center"/>
    </xf>
    <xf numFmtId="49" fontId="59" fillId="33" borderId="0" xfId="0" applyNumberFormat="1" applyFont="1" applyFill="1" applyBorder="1" applyAlignment="1">
      <alignment horizontal="center" vertical="center"/>
    </xf>
    <xf numFmtId="49" fontId="59" fillId="33" borderId="38" xfId="0" applyNumberFormat="1" applyFont="1" applyFill="1" applyBorder="1" applyAlignment="1">
      <alignment horizontal="center" vertical="center"/>
    </xf>
    <xf numFmtId="49" fontId="60" fillId="33" borderId="2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6"/>
  <sheetViews>
    <sheetView tabSelected="1" zoomScalePageLayoutView="0" workbookViewId="0" topLeftCell="D160">
      <selection activeCell="L104" sqref="L104"/>
    </sheetView>
  </sheetViews>
  <sheetFormatPr defaultColWidth="0.85546875" defaultRowHeight="15"/>
  <cols>
    <col min="1" max="1" width="6.140625" style="51" customWidth="1"/>
    <col min="2" max="2" width="8.00390625" style="51" customWidth="1"/>
    <col min="3" max="3" width="11.00390625" style="51" customWidth="1"/>
    <col min="4" max="4" width="38.421875" style="52" customWidth="1"/>
    <col min="5" max="5" width="22.28125" style="51" customWidth="1"/>
    <col min="6" max="6" width="9.00390625" style="51" customWidth="1"/>
    <col min="7" max="7" width="7.57421875" style="51" customWidth="1"/>
    <col min="8" max="8" width="12.8515625" style="51" customWidth="1"/>
    <col min="9" max="9" width="11.28125" style="51" customWidth="1"/>
    <col min="10" max="10" width="8.7109375" style="51" customWidth="1"/>
    <col min="11" max="11" width="18.00390625" style="51" customWidth="1"/>
    <col min="12" max="12" width="16.00390625" style="51" customWidth="1"/>
    <col min="13" max="13" width="13.8515625" style="51" customWidth="1"/>
    <col min="14" max="14" width="13.28125" style="51" customWidth="1"/>
    <col min="15" max="15" width="3.28125" style="134" bestFit="1" customWidth="1"/>
    <col min="16" max="21" width="0.85546875" style="130" customWidth="1"/>
    <col min="22" max="22" width="1.1484375" style="130" customWidth="1"/>
    <col min="23" max="16384" width="0.85546875" style="57" customWidth="1"/>
  </cols>
  <sheetData>
    <row r="1" spans="1:22" s="53" customFormat="1" ht="15">
      <c r="A1" s="51"/>
      <c r="B1" s="51"/>
      <c r="C1" s="51"/>
      <c r="D1" s="52"/>
      <c r="E1" s="51"/>
      <c r="F1" s="51"/>
      <c r="G1" s="51"/>
      <c r="H1" s="51"/>
      <c r="I1" s="164" t="s">
        <v>229</v>
      </c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</row>
    <row r="2" spans="1:22" s="53" customFormat="1" ht="23.25" customHeight="1">
      <c r="A2" s="51"/>
      <c r="B2" s="51"/>
      <c r="C2" s="51"/>
      <c r="D2" s="52"/>
      <c r="E2" s="51"/>
      <c r="F2" s="51"/>
      <c r="G2" s="51"/>
      <c r="H2" s="51"/>
      <c r="I2" s="51"/>
      <c r="J2" s="51"/>
      <c r="K2" s="51"/>
      <c r="L2" s="51"/>
      <c r="M2" s="54"/>
      <c r="N2" s="55" t="s">
        <v>577</v>
      </c>
      <c r="O2" s="165"/>
      <c r="P2" s="165"/>
      <c r="Q2" s="165"/>
      <c r="R2" s="165"/>
      <c r="S2" s="165"/>
      <c r="T2" s="165"/>
      <c r="U2" s="165"/>
      <c r="V2" s="165"/>
    </row>
    <row r="3" spans="1:22" s="53" customFormat="1" ht="15">
      <c r="A3" s="166" t="s">
        <v>0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s="53" customFormat="1" ht="15">
      <c r="A4" s="167" t="s">
        <v>579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2" s="53" customFormat="1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1:22" s="53" customFormat="1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1:22" s="53" customFormat="1" ht="15">
      <c r="A7" s="145" t="s">
        <v>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6"/>
    </row>
    <row r="8" spans="1:22" s="53" customFormat="1" ht="15">
      <c r="A8" s="145" t="s">
        <v>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6"/>
    </row>
    <row r="9" spans="1:22" s="53" customFormat="1" ht="15">
      <c r="A9" s="145" t="s">
        <v>3</v>
      </c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6"/>
    </row>
    <row r="10" spans="1:22" s="53" customFormat="1" ht="15">
      <c r="A10" s="145" t="s">
        <v>4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6"/>
    </row>
    <row r="11" spans="1:22" s="53" customFormat="1" ht="15">
      <c r="A11" s="145" t="s">
        <v>5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6"/>
    </row>
    <row r="12" spans="1:22" s="53" customFormat="1" ht="15">
      <c r="A12" s="145" t="s">
        <v>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6"/>
    </row>
    <row r="13" spans="1:22" s="53" customFormat="1" ht="15">
      <c r="A13" s="157" t="s">
        <v>7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6"/>
    </row>
    <row r="14" spans="1:22" s="53" customFormat="1" ht="15">
      <c r="A14" s="51"/>
      <c r="B14" s="51"/>
      <c r="C14" s="51"/>
      <c r="D14" s="52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147"/>
      <c r="P14" s="147"/>
      <c r="Q14" s="147"/>
      <c r="R14" s="147"/>
      <c r="S14" s="147"/>
      <c r="T14" s="147"/>
      <c r="U14" s="147"/>
      <c r="V14" s="147"/>
    </row>
    <row r="15" spans="1:22" ht="15" customHeight="1">
      <c r="A15" s="174" t="s">
        <v>8</v>
      </c>
      <c r="B15" s="174" t="s">
        <v>236</v>
      </c>
      <c r="C15" s="174" t="s">
        <v>235</v>
      </c>
      <c r="D15" s="158" t="s">
        <v>9</v>
      </c>
      <c r="E15" s="159"/>
      <c r="F15" s="159"/>
      <c r="G15" s="159"/>
      <c r="H15" s="159"/>
      <c r="I15" s="159"/>
      <c r="J15" s="159"/>
      <c r="K15" s="159"/>
      <c r="L15" s="159"/>
      <c r="M15" s="160"/>
      <c r="N15" s="161" t="s">
        <v>10</v>
      </c>
      <c r="O15" s="149" t="s">
        <v>11</v>
      </c>
      <c r="P15" s="150"/>
      <c r="Q15" s="150"/>
      <c r="R15" s="150"/>
      <c r="S15" s="150"/>
      <c r="T15" s="150"/>
      <c r="U15" s="150"/>
      <c r="V15" s="151"/>
    </row>
    <row r="16" spans="1:22" ht="71.25" customHeight="1">
      <c r="A16" s="175"/>
      <c r="B16" s="175"/>
      <c r="C16" s="175"/>
      <c r="D16" s="155" t="s">
        <v>12</v>
      </c>
      <c r="E16" s="161" t="s">
        <v>13</v>
      </c>
      <c r="F16" s="158" t="s">
        <v>14</v>
      </c>
      <c r="G16" s="160"/>
      <c r="H16" s="161" t="s">
        <v>15</v>
      </c>
      <c r="I16" s="158" t="s">
        <v>16</v>
      </c>
      <c r="J16" s="160"/>
      <c r="K16" s="161" t="s">
        <v>17</v>
      </c>
      <c r="L16" s="158" t="s">
        <v>18</v>
      </c>
      <c r="M16" s="160"/>
      <c r="N16" s="162"/>
      <c r="O16" s="152"/>
      <c r="P16" s="153"/>
      <c r="Q16" s="153"/>
      <c r="R16" s="153"/>
      <c r="S16" s="153"/>
      <c r="T16" s="153"/>
      <c r="U16" s="153"/>
      <c r="V16" s="154"/>
    </row>
    <row r="17" spans="1:22" ht="77.25" customHeight="1">
      <c r="A17" s="176"/>
      <c r="B17" s="176"/>
      <c r="C17" s="176"/>
      <c r="D17" s="156"/>
      <c r="E17" s="163"/>
      <c r="F17" s="58" t="s">
        <v>19</v>
      </c>
      <c r="G17" s="58" t="s">
        <v>20</v>
      </c>
      <c r="H17" s="163"/>
      <c r="I17" s="58" t="s">
        <v>21</v>
      </c>
      <c r="J17" s="58" t="s">
        <v>20</v>
      </c>
      <c r="K17" s="163"/>
      <c r="L17" s="59" t="s">
        <v>22</v>
      </c>
      <c r="M17" s="59" t="s">
        <v>23</v>
      </c>
      <c r="N17" s="163"/>
      <c r="O17" s="158" t="s">
        <v>24</v>
      </c>
      <c r="P17" s="159"/>
      <c r="Q17" s="159"/>
      <c r="R17" s="159"/>
      <c r="S17" s="159"/>
      <c r="T17" s="159"/>
      <c r="U17" s="159"/>
      <c r="V17" s="160"/>
    </row>
    <row r="18" spans="1:22" ht="15">
      <c r="A18" s="60" t="s">
        <v>25</v>
      </c>
      <c r="B18" s="60" t="s">
        <v>26</v>
      </c>
      <c r="C18" s="60" t="s">
        <v>27</v>
      </c>
      <c r="D18" s="61">
        <v>4</v>
      </c>
      <c r="E18" s="60">
        <v>5</v>
      </c>
      <c r="F18" s="60">
        <v>6</v>
      </c>
      <c r="G18" s="60">
        <v>7</v>
      </c>
      <c r="H18" s="60">
        <v>8</v>
      </c>
      <c r="I18" s="60">
        <v>9</v>
      </c>
      <c r="J18" s="60">
        <v>10</v>
      </c>
      <c r="K18" s="60">
        <v>11</v>
      </c>
      <c r="L18" s="60">
        <v>12</v>
      </c>
      <c r="M18" s="60">
        <v>13</v>
      </c>
      <c r="N18" s="60">
        <v>14</v>
      </c>
      <c r="O18" s="168">
        <v>15</v>
      </c>
      <c r="P18" s="169"/>
      <c r="Q18" s="169"/>
      <c r="R18" s="169"/>
      <c r="S18" s="169"/>
      <c r="T18" s="169"/>
      <c r="U18" s="169"/>
      <c r="V18" s="170"/>
    </row>
    <row r="19" spans="1:22" ht="15">
      <c r="A19" s="171" t="s">
        <v>28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3"/>
    </row>
    <row r="20" spans="1:22" s="67" customFormat="1" ht="45">
      <c r="A20" s="62" t="s">
        <v>25</v>
      </c>
      <c r="B20" s="63" t="s">
        <v>354</v>
      </c>
      <c r="C20" s="62" t="s">
        <v>548</v>
      </c>
      <c r="D20" s="64" t="s">
        <v>206</v>
      </c>
      <c r="E20" s="63" t="s">
        <v>29</v>
      </c>
      <c r="F20" s="62" t="s">
        <v>147</v>
      </c>
      <c r="G20" s="65" t="s">
        <v>100</v>
      </c>
      <c r="H20" s="65" t="s">
        <v>36</v>
      </c>
      <c r="I20" s="62" t="s">
        <v>32</v>
      </c>
      <c r="J20" s="65" t="s">
        <v>33</v>
      </c>
      <c r="K20" s="66">
        <v>850000</v>
      </c>
      <c r="L20" s="62" t="s">
        <v>210</v>
      </c>
      <c r="M20" s="65" t="s">
        <v>355</v>
      </c>
      <c r="N20" s="62" t="s">
        <v>34</v>
      </c>
      <c r="O20" s="148" t="s">
        <v>35</v>
      </c>
      <c r="P20" s="148"/>
      <c r="Q20" s="148"/>
      <c r="R20" s="148"/>
      <c r="S20" s="148"/>
      <c r="T20" s="148"/>
      <c r="U20" s="148"/>
      <c r="V20" s="148"/>
    </row>
    <row r="21" spans="1:22" s="67" customFormat="1" ht="54" customHeight="1">
      <c r="A21" s="62" t="s">
        <v>26</v>
      </c>
      <c r="B21" s="65" t="s">
        <v>394</v>
      </c>
      <c r="C21" s="65" t="s">
        <v>394</v>
      </c>
      <c r="D21" s="64" t="s">
        <v>144</v>
      </c>
      <c r="E21" s="63" t="s">
        <v>29</v>
      </c>
      <c r="F21" s="62" t="s">
        <v>147</v>
      </c>
      <c r="G21" s="62" t="s">
        <v>100</v>
      </c>
      <c r="H21" s="65" t="s">
        <v>36</v>
      </c>
      <c r="I21" s="62" t="s">
        <v>32</v>
      </c>
      <c r="J21" s="65" t="s">
        <v>33</v>
      </c>
      <c r="K21" s="66">
        <v>931540</v>
      </c>
      <c r="L21" s="68" t="s">
        <v>210</v>
      </c>
      <c r="M21" s="65" t="s">
        <v>137</v>
      </c>
      <c r="N21" s="65" t="s">
        <v>34</v>
      </c>
      <c r="O21" s="142" t="s">
        <v>35</v>
      </c>
      <c r="P21" s="143"/>
      <c r="Q21" s="143"/>
      <c r="R21" s="143"/>
      <c r="S21" s="143"/>
      <c r="T21" s="143"/>
      <c r="U21" s="143"/>
      <c r="V21" s="144"/>
    </row>
    <row r="22" spans="1:22" s="67" customFormat="1" ht="45">
      <c r="A22" s="62" t="s">
        <v>27</v>
      </c>
      <c r="B22" s="65" t="s">
        <v>395</v>
      </c>
      <c r="C22" s="65" t="s">
        <v>549</v>
      </c>
      <c r="D22" s="64" t="s">
        <v>102</v>
      </c>
      <c r="E22" s="63" t="s">
        <v>29</v>
      </c>
      <c r="F22" s="62" t="s">
        <v>30</v>
      </c>
      <c r="G22" s="65" t="s">
        <v>31</v>
      </c>
      <c r="H22" s="65" t="s">
        <v>36</v>
      </c>
      <c r="I22" s="62" t="s">
        <v>32</v>
      </c>
      <c r="J22" s="65" t="s">
        <v>33</v>
      </c>
      <c r="K22" s="66">
        <v>594010</v>
      </c>
      <c r="L22" s="68" t="s">
        <v>210</v>
      </c>
      <c r="M22" s="69" t="s">
        <v>247</v>
      </c>
      <c r="N22" s="65" t="s">
        <v>34</v>
      </c>
      <c r="O22" s="142" t="s">
        <v>35</v>
      </c>
      <c r="P22" s="143"/>
      <c r="Q22" s="143"/>
      <c r="R22" s="143"/>
      <c r="S22" s="143"/>
      <c r="T22" s="143"/>
      <c r="U22" s="143"/>
      <c r="V22" s="144"/>
    </row>
    <row r="23" spans="1:22" s="67" customFormat="1" ht="45">
      <c r="A23" s="62" t="s">
        <v>38</v>
      </c>
      <c r="B23" s="63" t="s">
        <v>552</v>
      </c>
      <c r="C23" s="62" t="s">
        <v>563</v>
      </c>
      <c r="D23" s="64" t="s">
        <v>134</v>
      </c>
      <c r="E23" s="63" t="s">
        <v>29</v>
      </c>
      <c r="F23" s="65" t="s">
        <v>30</v>
      </c>
      <c r="G23" s="65" t="s">
        <v>31</v>
      </c>
      <c r="H23" s="65" t="s">
        <v>36</v>
      </c>
      <c r="I23" s="62" t="s">
        <v>32</v>
      </c>
      <c r="J23" s="65" t="s">
        <v>33</v>
      </c>
      <c r="K23" s="66">
        <v>248486</v>
      </c>
      <c r="L23" s="62" t="s">
        <v>210</v>
      </c>
      <c r="M23" s="65" t="s">
        <v>265</v>
      </c>
      <c r="N23" s="65" t="s">
        <v>34</v>
      </c>
      <c r="O23" s="148" t="s">
        <v>180</v>
      </c>
      <c r="P23" s="148"/>
      <c r="Q23" s="148"/>
      <c r="R23" s="148"/>
      <c r="S23" s="148"/>
      <c r="T23" s="148"/>
      <c r="U23" s="148"/>
      <c r="V23" s="148"/>
    </row>
    <row r="24" spans="1:22" s="67" customFormat="1" ht="45">
      <c r="A24" s="62" t="s">
        <v>85</v>
      </c>
      <c r="B24" s="63" t="s">
        <v>396</v>
      </c>
      <c r="C24" s="65" t="s">
        <v>396</v>
      </c>
      <c r="D24" s="64" t="s">
        <v>130</v>
      </c>
      <c r="E24" s="63" t="s">
        <v>29</v>
      </c>
      <c r="F24" s="62" t="s">
        <v>30</v>
      </c>
      <c r="G24" s="65" t="s">
        <v>31</v>
      </c>
      <c r="H24" s="65" t="s">
        <v>131</v>
      </c>
      <c r="I24" s="62" t="s">
        <v>32</v>
      </c>
      <c r="J24" s="65" t="s">
        <v>33</v>
      </c>
      <c r="K24" s="66">
        <v>1000000</v>
      </c>
      <c r="L24" s="62" t="s">
        <v>250</v>
      </c>
      <c r="M24" s="65" t="s">
        <v>493</v>
      </c>
      <c r="N24" s="65" t="s">
        <v>37</v>
      </c>
      <c r="O24" s="148" t="s">
        <v>35</v>
      </c>
      <c r="P24" s="148"/>
      <c r="Q24" s="148"/>
      <c r="R24" s="148"/>
      <c r="S24" s="148"/>
      <c r="T24" s="148"/>
      <c r="U24" s="148"/>
      <c r="V24" s="148"/>
    </row>
    <row r="25" spans="1:22" s="67" customFormat="1" ht="45">
      <c r="A25" s="62" t="s">
        <v>39</v>
      </c>
      <c r="B25" s="63" t="s">
        <v>397</v>
      </c>
      <c r="C25" s="65" t="s">
        <v>397</v>
      </c>
      <c r="D25" s="64" t="s">
        <v>347</v>
      </c>
      <c r="E25" s="63" t="s">
        <v>29</v>
      </c>
      <c r="F25" s="62" t="s">
        <v>30</v>
      </c>
      <c r="G25" s="65" t="s">
        <v>31</v>
      </c>
      <c r="H25" s="65" t="s">
        <v>36</v>
      </c>
      <c r="I25" s="62" t="s">
        <v>32</v>
      </c>
      <c r="J25" s="65" t="s">
        <v>33</v>
      </c>
      <c r="K25" s="66">
        <v>1000000</v>
      </c>
      <c r="L25" s="62" t="s">
        <v>210</v>
      </c>
      <c r="M25" s="65" t="s">
        <v>348</v>
      </c>
      <c r="N25" s="65" t="s">
        <v>37</v>
      </c>
      <c r="O25" s="148" t="s">
        <v>35</v>
      </c>
      <c r="P25" s="148"/>
      <c r="Q25" s="148"/>
      <c r="R25" s="148"/>
      <c r="S25" s="148"/>
      <c r="T25" s="148"/>
      <c r="U25" s="148"/>
      <c r="V25" s="148"/>
    </row>
    <row r="26" spans="1:22" s="67" customFormat="1" ht="36.75" customHeight="1">
      <c r="A26" s="62" t="s">
        <v>40</v>
      </c>
      <c r="B26" s="63" t="s">
        <v>398</v>
      </c>
      <c r="C26" s="65" t="s">
        <v>399</v>
      </c>
      <c r="D26" s="64" t="s">
        <v>366</v>
      </c>
      <c r="E26" s="63" t="s">
        <v>29</v>
      </c>
      <c r="F26" s="62" t="s">
        <v>30</v>
      </c>
      <c r="G26" s="65" t="s">
        <v>31</v>
      </c>
      <c r="H26" s="65" t="s">
        <v>36</v>
      </c>
      <c r="I26" s="62" t="s">
        <v>32</v>
      </c>
      <c r="J26" s="65" t="s">
        <v>33</v>
      </c>
      <c r="K26" s="66">
        <v>900000</v>
      </c>
      <c r="L26" s="62" t="s">
        <v>210</v>
      </c>
      <c r="M26" s="65" t="s">
        <v>348</v>
      </c>
      <c r="N26" s="65" t="s">
        <v>37</v>
      </c>
      <c r="O26" s="148" t="s">
        <v>35</v>
      </c>
      <c r="P26" s="148"/>
      <c r="Q26" s="148"/>
      <c r="R26" s="148"/>
      <c r="S26" s="148"/>
      <c r="T26" s="148"/>
      <c r="U26" s="148"/>
      <c r="V26" s="148"/>
    </row>
    <row r="27" spans="1:22" s="67" customFormat="1" ht="45">
      <c r="A27" s="62" t="s">
        <v>41</v>
      </c>
      <c r="B27" s="70" t="s">
        <v>466</v>
      </c>
      <c r="C27" s="62" t="s">
        <v>467</v>
      </c>
      <c r="D27" s="71" t="s">
        <v>468</v>
      </c>
      <c r="E27" s="63" t="s">
        <v>101</v>
      </c>
      <c r="F27" s="62" t="s">
        <v>30</v>
      </c>
      <c r="G27" s="65" t="s">
        <v>31</v>
      </c>
      <c r="H27" s="65" t="s">
        <v>36</v>
      </c>
      <c r="I27" s="62" t="s">
        <v>32</v>
      </c>
      <c r="J27" s="65" t="s">
        <v>33</v>
      </c>
      <c r="K27" s="72">
        <v>2680000</v>
      </c>
      <c r="L27" s="69" t="s">
        <v>247</v>
      </c>
      <c r="M27" s="65" t="s">
        <v>265</v>
      </c>
      <c r="N27" s="65" t="s">
        <v>42</v>
      </c>
      <c r="O27" s="148" t="s">
        <v>35</v>
      </c>
      <c r="P27" s="148"/>
      <c r="Q27" s="148"/>
      <c r="R27" s="148"/>
      <c r="S27" s="148"/>
      <c r="T27" s="148"/>
      <c r="U27" s="148"/>
      <c r="V27" s="148"/>
    </row>
    <row r="28" spans="1:22" s="67" customFormat="1" ht="45">
      <c r="A28" s="62" t="s">
        <v>148</v>
      </c>
      <c r="B28" s="65" t="s">
        <v>394</v>
      </c>
      <c r="C28" s="65" t="s">
        <v>394</v>
      </c>
      <c r="D28" s="64" t="s">
        <v>143</v>
      </c>
      <c r="E28" s="63" t="s">
        <v>29</v>
      </c>
      <c r="F28" s="62" t="s">
        <v>145</v>
      </c>
      <c r="G28" s="62" t="s">
        <v>146</v>
      </c>
      <c r="H28" s="65" t="s">
        <v>36</v>
      </c>
      <c r="I28" s="62" t="s">
        <v>32</v>
      </c>
      <c r="J28" s="65" t="s">
        <v>33</v>
      </c>
      <c r="K28" s="66">
        <v>936068</v>
      </c>
      <c r="L28" s="68" t="s">
        <v>247</v>
      </c>
      <c r="M28" s="65" t="s">
        <v>137</v>
      </c>
      <c r="N28" s="70" t="s">
        <v>214</v>
      </c>
      <c r="O28" s="142" t="s">
        <v>35</v>
      </c>
      <c r="P28" s="143"/>
      <c r="Q28" s="143"/>
      <c r="R28" s="143"/>
      <c r="S28" s="143"/>
      <c r="T28" s="143"/>
      <c r="U28" s="143"/>
      <c r="V28" s="144"/>
    </row>
    <row r="29" spans="1:22" s="67" customFormat="1" ht="39" customHeight="1">
      <c r="A29" s="62" t="s">
        <v>86</v>
      </c>
      <c r="B29" s="63" t="s">
        <v>312</v>
      </c>
      <c r="C29" s="65" t="s">
        <v>474</v>
      </c>
      <c r="D29" s="64" t="s">
        <v>462</v>
      </c>
      <c r="E29" s="63" t="s">
        <v>29</v>
      </c>
      <c r="F29" s="62" t="s">
        <v>30</v>
      </c>
      <c r="G29" s="65" t="s">
        <v>31</v>
      </c>
      <c r="H29" s="65" t="s">
        <v>36</v>
      </c>
      <c r="I29" s="62" t="s">
        <v>32</v>
      </c>
      <c r="J29" s="65" t="s">
        <v>33</v>
      </c>
      <c r="K29" s="66">
        <v>430000</v>
      </c>
      <c r="L29" s="62" t="s">
        <v>250</v>
      </c>
      <c r="M29" s="65" t="s">
        <v>360</v>
      </c>
      <c r="N29" s="65" t="s">
        <v>42</v>
      </c>
      <c r="O29" s="142" t="s">
        <v>35</v>
      </c>
      <c r="P29" s="143"/>
      <c r="Q29" s="143"/>
      <c r="R29" s="143"/>
      <c r="S29" s="143"/>
      <c r="T29" s="143"/>
      <c r="U29" s="143"/>
      <c r="V29" s="144"/>
    </row>
    <row r="30" spans="1:22" s="67" customFormat="1" ht="39" customHeight="1">
      <c r="A30" s="62" t="s">
        <v>87</v>
      </c>
      <c r="B30" s="63" t="s">
        <v>400</v>
      </c>
      <c r="C30" s="65" t="s">
        <v>401</v>
      </c>
      <c r="D30" s="64" t="s">
        <v>368</v>
      </c>
      <c r="E30" s="63" t="s">
        <v>29</v>
      </c>
      <c r="F30" s="62" t="s">
        <v>30</v>
      </c>
      <c r="G30" s="65" t="s">
        <v>31</v>
      </c>
      <c r="H30" s="65" t="s">
        <v>36</v>
      </c>
      <c r="I30" s="62" t="s">
        <v>32</v>
      </c>
      <c r="J30" s="65" t="s">
        <v>33</v>
      </c>
      <c r="K30" s="66">
        <v>133812</v>
      </c>
      <c r="L30" s="62" t="s">
        <v>250</v>
      </c>
      <c r="M30" s="65" t="s">
        <v>360</v>
      </c>
      <c r="N30" s="65" t="s">
        <v>42</v>
      </c>
      <c r="O30" s="148" t="s">
        <v>35</v>
      </c>
      <c r="P30" s="148"/>
      <c r="Q30" s="148"/>
      <c r="R30" s="148"/>
      <c r="S30" s="148"/>
      <c r="T30" s="148"/>
      <c r="U30" s="148"/>
      <c r="V30" s="148"/>
    </row>
    <row r="31" spans="1:22" s="67" customFormat="1" ht="45" customHeight="1">
      <c r="A31" s="62" t="s">
        <v>88</v>
      </c>
      <c r="B31" s="70" t="s">
        <v>400</v>
      </c>
      <c r="C31" s="62" t="s">
        <v>400</v>
      </c>
      <c r="D31" s="73" t="s">
        <v>485</v>
      </c>
      <c r="E31" s="63" t="s">
        <v>29</v>
      </c>
      <c r="F31" s="62" t="s">
        <v>30</v>
      </c>
      <c r="G31" s="65" t="s">
        <v>31</v>
      </c>
      <c r="H31" s="65" t="s">
        <v>36</v>
      </c>
      <c r="I31" s="62" t="s">
        <v>32</v>
      </c>
      <c r="J31" s="65" t="s">
        <v>33</v>
      </c>
      <c r="K31" s="66">
        <v>4040000</v>
      </c>
      <c r="L31" s="68" t="s">
        <v>250</v>
      </c>
      <c r="M31" s="68" t="s">
        <v>329</v>
      </c>
      <c r="N31" s="65" t="s">
        <v>37</v>
      </c>
      <c r="O31" s="142" t="s">
        <v>35</v>
      </c>
      <c r="P31" s="143"/>
      <c r="Q31" s="143"/>
      <c r="R31" s="143"/>
      <c r="S31" s="143"/>
      <c r="T31" s="143"/>
      <c r="U31" s="143"/>
      <c r="V31" s="144"/>
    </row>
    <row r="32" spans="1:22" s="67" customFormat="1" ht="45" customHeight="1">
      <c r="A32" s="62" t="s">
        <v>84</v>
      </c>
      <c r="B32" s="70" t="s">
        <v>400</v>
      </c>
      <c r="C32" s="62" t="s">
        <v>400</v>
      </c>
      <c r="D32" s="73" t="s">
        <v>486</v>
      </c>
      <c r="E32" s="63" t="s">
        <v>29</v>
      </c>
      <c r="F32" s="62" t="s">
        <v>30</v>
      </c>
      <c r="G32" s="65" t="s">
        <v>31</v>
      </c>
      <c r="H32" s="65" t="s">
        <v>36</v>
      </c>
      <c r="I32" s="62" t="s">
        <v>32</v>
      </c>
      <c r="J32" s="65" t="s">
        <v>33</v>
      </c>
      <c r="K32" s="66">
        <v>4000000</v>
      </c>
      <c r="L32" s="68" t="s">
        <v>250</v>
      </c>
      <c r="M32" s="68" t="s">
        <v>329</v>
      </c>
      <c r="N32" s="65" t="s">
        <v>37</v>
      </c>
      <c r="O32" s="142" t="s">
        <v>35</v>
      </c>
      <c r="P32" s="143"/>
      <c r="Q32" s="143"/>
      <c r="R32" s="143"/>
      <c r="S32" s="143"/>
      <c r="T32" s="143"/>
      <c r="U32" s="143"/>
      <c r="V32" s="144"/>
    </row>
    <row r="33" spans="1:22" s="67" customFormat="1" ht="45">
      <c r="A33" s="62" t="s">
        <v>89</v>
      </c>
      <c r="B33" s="70" t="s">
        <v>344</v>
      </c>
      <c r="C33" s="62" t="s">
        <v>404</v>
      </c>
      <c r="D33" s="64" t="s">
        <v>115</v>
      </c>
      <c r="E33" s="63" t="s">
        <v>29</v>
      </c>
      <c r="F33" s="62" t="s">
        <v>30</v>
      </c>
      <c r="G33" s="65" t="s">
        <v>31</v>
      </c>
      <c r="H33" s="65" t="s">
        <v>36</v>
      </c>
      <c r="I33" s="62" t="s">
        <v>32</v>
      </c>
      <c r="J33" s="65" t="s">
        <v>33</v>
      </c>
      <c r="K33" s="66">
        <v>13100000</v>
      </c>
      <c r="L33" s="62" t="s">
        <v>250</v>
      </c>
      <c r="M33" s="65" t="s">
        <v>329</v>
      </c>
      <c r="N33" s="65" t="s">
        <v>37</v>
      </c>
      <c r="O33" s="148" t="s">
        <v>35</v>
      </c>
      <c r="P33" s="148"/>
      <c r="Q33" s="148"/>
      <c r="R33" s="148"/>
      <c r="S33" s="148"/>
      <c r="T33" s="148"/>
      <c r="U33" s="148"/>
      <c r="V33" s="148"/>
    </row>
    <row r="34" spans="1:22" s="67" customFormat="1" ht="45">
      <c r="A34" s="62" t="s">
        <v>90</v>
      </c>
      <c r="B34" s="70" t="s">
        <v>402</v>
      </c>
      <c r="C34" s="62" t="s">
        <v>403</v>
      </c>
      <c r="D34" s="71" t="s">
        <v>378</v>
      </c>
      <c r="E34" s="63" t="s">
        <v>101</v>
      </c>
      <c r="F34" s="62" t="s">
        <v>30</v>
      </c>
      <c r="G34" s="65" t="s">
        <v>31</v>
      </c>
      <c r="H34" s="65" t="s">
        <v>36</v>
      </c>
      <c r="I34" s="62" t="s">
        <v>32</v>
      </c>
      <c r="J34" s="65" t="s">
        <v>33</v>
      </c>
      <c r="K34" s="72">
        <v>1529280</v>
      </c>
      <c r="L34" s="69" t="s">
        <v>250</v>
      </c>
      <c r="M34" s="74" t="s">
        <v>299</v>
      </c>
      <c r="N34" s="70" t="s">
        <v>214</v>
      </c>
      <c r="O34" s="148" t="s">
        <v>35</v>
      </c>
      <c r="P34" s="148"/>
      <c r="Q34" s="148"/>
      <c r="R34" s="148"/>
      <c r="S34" s="148"/>
      <c r="T34" s="148"/>
      <c r="U34" s="148"/>
      <c r="V34" s="148"/>
    </row>
    <row r="35" spans="1:22" s="67" customFormat="1" ht="45">
      <c r="A35" s="62" t="s">
        <v>91</v>
      </c>
      <c r="B35" s="70" t="s">
        <v>402</v>
      </c>
      <c r="C35" s="62" t="s">
        <v>403</v>
      </c>
      <c r="D35" s="73" t="s">
        <v>379</v>
      </c>
      <c r="E35" s="63" t="s">
        <v>29</v>
      </c>
      <c r="F35" s="62" t="s">
        <v>30</v>
      </c>
      <c r="G35" s="65" t="s">
        <v>31</v>
      </c>
      <c r="H35" s="65" t="s">
        <v>36</v>
      </c>
      <c r="I35" s="62" t="s">
        <v>32</v>
      </c>
      <c r="J35" s="65" t="s">
        <v>33</v>
      </c>
      <c r="K35" s="66">
        <v>515424</v>
      </c>
      <c r="L35" s="68">
        <v>42522</v>
      </c>
      <c r="M35" s="68" t="s">
        <v>297</v>
      </c>
      <c r="N35" s="70" t="s">
        <v>214</v>
      </c>
      <c r="O35" s="142" t="s">
        <v>35</v>
      </c>
      <c r="P35" s="143"/>
      <c r="Q35" s="143"/>
      <c r="R35" s="143"/>
      <c r="S35" s="143"/>
      <c r="T35" s="143"/>
      <c r="U35" s="143"/>
      <c r="V35" s="144"/>
    </row>
    <row r="36" spans="1:22" s="67" customFormat="1" ht="45">
      <c r="A36" s="62" t="s">
        <v>92</v>
      </c>
      <c r="B36" s="65" t="s">
        <v>405</v>
      </c>
      <c r="C36" s="62" t="s">
        <v>406</v>
      </c>
      <c r="D36" s="64" t="s">
        <v>543</v>
      </c>
      <c r="E36" s="63" t="s">
        <v>29</v>
      </c>
      <c r="F36" s="62" t="s">
        <v>30</v>
      </c>
      <c r="G36" s="65" t="s">
        <v>31</v>
      </c>
      <c r="H36" s="65" t="s">
        <v>36</v>
      </c>
      <c r="I36" s="62" t="s">
        <v>32</v>
      </c>
      <c r="J36" s="65" t="s">
        <v>33</v>
      </c>
      <c r="K36" s="66">
        <v>249600</v>
      </c>
      <c r="L36" s="62" t="s">
        <v>349</v>
      </c>
      <c r="M36" s="65" t="s">
        <v>335</v>
      </c>
      <c r="N36" s="65" t="s">
        <v>34</v>
      </c>
      <c r="O36" s="142" t="s">
        <v>35</v>
      </c>
      <c r="P36" s="143"/>
      <c r="Q36" s="143"/>
      <c r="R36" s="143"/>
      <c r="S36" s="143"/>
      <c r="T36" s="143"/>
      <c r="U36" s="143"/>
      <c r="V36" s="144"/>
    </row>
    <row r="37" spans="1:22" s="67" customFormat="1" ht="45">
      <c r="A37" s="62" t="s">
        <v>114</v>
      </c>
      <c r="B37" s="65" t="s">
        <v>407</v>
      </c>
      <c r="C37" s="62" t="s">
        <v>407</v>
      </c>
      <c r="D37" s="64" t="s">
        <v>371</v>
      </c>
      <c r="E37" s="63" t="s">
        <v>29</v>
      </c>
      <c r="F37" s="62" t="s">
        <v>30</v>
      </c>
      <c r="G37" s="65" t="s">
        <v>31</v>
      </c>
      <c r="H37" s="65" t="s">
        <v>36</v>
      </c>
      <c r="I37" s="62" t="s">
        <v>32</v>
      </c>
      <c r="J37" s="65" t="s">
        <v>33</v>
      </c>
      <c r="K37" s="72">
        <f>1900000*1.18</f>
        <v>2242000</v>
      </c>
      <c r="L37" s="69" t="s">
        <v>457</v>
      </c>
      <c r="M37" s="70" t="s">
        <v>335</v>
      </c>
      <c r="N37" s="70" t="s">
        <v>34</v>
      </c>
      <c r="O37" s="142" t="s">
        <v>180</v>
      </c>
      <c r="P37" s="143"/>
      <c r="Q37" s="143"/>
      <c r="R37" s="143"/>
      <c r="S37" s="143"/>
      <c r="T37" s="143"/>
      <c r="U37" s="143"/>
      <c r="V37" s="144"/>
    </row>
    <row r="38" spans="1:22" s="67" customFormat="1" ht="44.25" customHeight="1">
      <c r="A38" s="62" t="s">
        <v>44</v>
      </c>
      <c r="B38" s="65" t="s">
        <v>408</v>
      </c>
      <c r="C38" s="65" t="s">
        <v>408</v>
      </c>
      <c r="D38" s="73" t="s">
        <v>340</v>
      </c>
      <c r="E38" s="63" t="s">
        <v>29</v>
      </c>
      <c r="F38" s="62" t="s">
        <v>30</v>
      </c>
      <c r="G38" s="65" t="s">
        <v>31</v>
      </c>
      <c r="H38" s="65" t="s">
        <v>36</v>
      </c>
      <c r="I38" s="62" t="s">
        <v>32</v>
      </c>
      <c r="J38" s="65" t="s">
        <v>33</v>
      </c>
      <c r="K38" s="66">
        <v>1200000</v>
      </c>
      <c r="L38" s="62" t="s">
        <v>280</v>
      </c>
      <c r="M38" s="65" t="s">
        <v>330</v>
      </c>
      <c r="N38" s="65" t="s">
        <v>42</v>
      </c>
      <c r="O38" s="142" t="s">
        <v>35</v>
      </c>
      <c r="P38" s="143"/>
      <c r="Q38" s="143"/>
      <c r="R38" s="143"/>
      <c r="S38" s="143"/>
      <c r="T38" s="143"/>
      <c r="U38" s="143"/>
      <c r="V38" s="144"/>
    </row>
    <row r="39" spans="1:22" s="67" customFormat="1" ht="44.25" customHeight="1">
      <c r="A39" s="62" t="s">
        <v>45</v>
      </c>
      <c r="B39" s="65" t="s">
        <v>341</v>
      </c>
      <c r="C39" s="65" t="s">
        <v>342</v>
      </c>
      <c r="D39" s="73" t="s">
        <v>343</v>
      </c>
      <c r="E39" s="63" t="s">
        <v>29</v>
      </c>
      <c r="F39" s="62" t="s">
        <v>30</v>
      </c>
      <c r="G39" s="65" t="s">
        <v>31</v>
      </c>
      <c r="H39" s="65" t="s">
        <v>36</v>
      </c>
      <c r="I39" s="62" t="s">
        <v>32</v>
      </c>
      <c r="J39" s="65" t="s">
        <v>33</v>
      </c>
      <c r="K39" s="66">
        <v>289100</v>
      </c>
      <c r="L39" s="62" t="s">
        <v>280</v>
      </c>
      <c r="M39" s="65" t="s">
        <v>330</v>
      </c>
      <c r="N39" s="65" t="s">
        <v>42</v>
      </c>
      <c r="O39" s="142" t="s">
        <v>35</v>
      </c>
      <c r="P39" s="143"/>
      <c r="Q39" s="143"/>
      <c r="R39" s="143"/>
      <c r="S39" s="143"/>
      <c r="T39" s="143"/>
      <c r="U39" s="143"/>
      <c r="V39" s="144"/>
    </row>
    <row r="40" spans="1:22" s="67" customFormat="1" ht="44.25" customHeight="1">
      <c r="A40" s="62" t="s">
        <v>149</v>
      </c>
      <c r="B40" s="65" t="s">
        <v>409</v>
      </c>
      <c r="C40" s="65" t="s">
        <v>410</v>
      </c>
      <c r="D40" s="73" t="s">
        <v>351</v>
      </c>
      <c r="E40" s="63" t="s">
        <v>29</v>
      </c>
      <c r="F40" s="62" t="s">
        <v>30</v>
      </c>
      <c r="G40" s="65" t="s">
        <v>31</v>
      </c>
      <c r="H40" s="65" t="s">
        <v>36</v>
      </c>
      <c r="I40" s="62" t="s">
        <v>32</v>
      </c>
      <c r="J40" s="65" t="s">
        <v>33</v>
      </c>
      <c r="K40" s="66">
        <v>340000</v>
      </c>
      <c r="L40" s="62" t="s">
        <v>280</v>
      </c>
      <c r="M40" s="65" t="s">
        <v>306</v>
      </c>
      <c r="N40" s="65" t="s">
        <v>42</v>
      </c>
      <c r="O40" s="142" t="s">
        <v>35</v>
      </c>
      <c r="P40" s="143"/>
      <c r="Q40" s="143"/>
      <c r="R40" s="143"/>
      <c r="S40" s="143"/>
      <c r="T40" s="143"/>
      <c r="U40" s="143"/>
      <c r="V40" s="144"/>
    </row>
    <row r="41" spans="1:22" s="67" customFormat="1" ht="44.25" customHeight="1">
      <c r="A41" s="62" t="s">
        <v>46</v>
      </c>
      <c r="B41" s="65" t="s">
        <v>520</v>
      </c>
      <c r="C41" s="65" t="s">
        <v>520</v>
      </c>
      <c r="D41" s="73" t="s">
        <v>511</v>
      </c>
      <c r="E41" s="63" t="s">
        <v>29</v>
      </c>
      <c r="F41" s="62" t="s">
        <v>30</v>
      </c>
      <c r="G41" s="65" t="s">
        <v>31</v>
      </c>
      <c r="H41" s="65" t="s">
        <v>36</v>
      </c>
      <c r="I41" s="62" t="s">
        <v>32</v>
      </c>
      <c r="J41" s="65" t="s">
        <v>33</v>
      </c>
      <c r="K41" s="72">
        <v>3500000</v>
      </c>
      <c r="L41" s="62" t="s">
        <v>280</v>
      </c>
      <c r="M41" s="70" t="s">
        <v>335</v>
      </c>
      <c r="N41" s="70" t="s">
        <v>42</v>
      </c>
      <c r="O41" s="142" t="s">
        <v>35</v>
      </c>
      <c r="P41" s="143"/>
      <c r="Q41" s="143"/>
      <c r="R41" s="143"/>
      <c r="S41" s="143"/>
      <c r="T41" s="143"/>
      <c r="U41" s="143"/>
      <c r="V41" s="144"/>
    </row>
    <row r="42" spans="1:22" s="67" customFormat="1" ht="44.25" customHeight="1">
      <c r="A42" s="62" t="s">
        <v>47</v>
      </c>
      <c r="B42" s="65" t="s">
        <v>522</v>
      </c>
      <c r="C42" s="65" t="s">
        <v>521</v>
      </c>
      <c r="D42" s="73" t="s">
        <v>512</v>
      </c>
      <c r="E42" s="63" t="s">
        <v>29</v>
      </c>
      <c r="F42" s="62" t="s">
        <v>30</v>
      </c>
      <c r="G42" s="65" t="s">
        <v>31</v>
      </c>
      <c r="H42" s="65" t="s">
        <v>36</v>
      </c>
      <c r="I42" s="62" t="s">
        <v>32</v>
      </c>
      <c r="J42" s="65" t="s">
        <v>33</v>
      </c>
      <c r="K42" s="72">
        <v>797829.86</v>
      </c>
      <c r="L42" s="62" t="s">
        <v>280</v>
      </c>
      <c r="M42" s="70" t="s">
        <v>377</v>
      </c>
      <c r="N42" s="70" t="s">
        <v>70</v>
      </c>
      <c r="O42" s="142" t="s">
        <v>35</v>
      </c>
      <c r="P42" s="143"/>
      <c r="Q42" s="143"/>
      <c r="R42" s="143"/>
      <c r="S42" s="143"/>
      <c r="T42" s="143"/>
      <c r="U42" s="143"/>
      <c r="V42" s="144"/>
    </row>
    <row r="43" spans="1:22" s="67" customFormat="1" ht="44.25" customHeight="1">
      <c r="A43" s="62" t="s">
        <v>48</v>
      </c>
      <c r="B43" s="65" t="s">
        <v>524</v>
      </c>
      <c r="C43" s="65" t="s">
        <v>523</v>
      </c>
      <c r="D43" s="73" t="s">
        <v>513</v>
      </c>
      <c r="E43" s="63" t="s">
        <v>29</v>
      </c>
      <c r="F43" s="62" t="s">
        <v>30</v>
      </c>
      <c r="G43" s="65" t="s">
        <v>31</v>
      </c>
      <c r="H43" s="65" t="s">
        <v>36</v>
      </c>
      <c r="I43" s="62" t="s">
        <v>32</v>
      </c>
      <c r="J43" s="65" t="s">
        <v>33</v>
      </c>
      <c r="K43" s="72">
        <v>4996687.77</v>
      </c>
      <c r="L43" s="62" t="s">
        <v>280</v>
      </c>
      <c r="M43" s="70" t="s">
        <v>350</v>
      </c>
      <c r="N43" s="70" t="s">
        <v>70</v>
      </c>
      <c r="O43" s="142" t="s">
        <v>35</v>
      </c>
      <c r="P43" s="143"/>
      <c r="Q43" s="143"/>
      <c r="R43" s="143"/>
      <c r="S43" s="143"/>
      <c r="T43" s="143"/>
      <c r="U43" s="143"/>
      <c r="V43" s="144"/>
    </row>
    <row r="44" spans="1:22" s="67" customFormat="1" ht="44.25" customHeight="1">
      <c r="A44" s="62" t="s">
        <v>49</v>
      </c>
      <c r="B44" s="65" t="s">
        <v>525</v>
      </c>
      <c r="C44" s="65" t="s">
        <v>525</v>
      </c>
      <c r="D44" s="73" t="s">
        <v>528</v>
      </c>
      <c r="E44" s="63" t="s">
        <v>29</v>
      </c>
      <c r="F44" s="62" t="s">
        <v>30</v>
      </c>
      <c r="G44" s="65" t="s">
        <v>31</v>
      </c>
      <c r="H44" s="65" t="s">
        <v>36</v>
      </c>
      <c r="I44" s="62" t="s">
        <v>32</v>
      </c>
      <c r="J44" s="65" t="s">
        <v>33</v>
      </c>
      <c r="K44" s="72">
        <v>300000</v>
      </c>
      <c r="L44" s="62" t="s">
        <v>280</v>
      </c>
      <c r="M44" s="70" t="s">
        <v>335</v>
      </c>
      <c r="N44" s="70" t="s">
        <v>42</v>
      </c>
      <c r="O44" s="142" t="s">
        <v>35</v>
      </c>
      <c r="P44" s="143"/>
      <c r="Q44" s="143"/>
      <c r="R44" s="143"/>
      <c r="S44" s="143"/>
      <c r="T44" s="143"/>
      <c r="U44" s="143"/>
      <c r="V44" s="144"/>
    </row>
    <row r="45" spans="1:22" s="67" customFormat="1" ht="45">
      <c r="A45" s="62" t="s">
        <v>50</v>
      </c>
      <c r="B45" s="65" t="s">
        <v>411</v>
      </c>
      <c r="C45" s="62" t="s">
        <v>412</v>
      </c>
      <c r="D45" s="64" t="s">
        <v>116</v>
      </c>
      <c r="E45" s="63" t="s">
        <v>101</v>
      </c>
      <c r="F45" s="65" t="s">
        <v>52</v>
      </c>
      <c r="G45" s="65" t="s">
        <v>100</v>
      </c>
      <c r="H45" s="65" t="s">
        <v>36</v>
      </c>
      <c r="I45" s="62" t="s">
        <v>32</v>
      </c>
      <c r="J45" s="65" t="s">
        <v>33</v>
      </c>
      <c r="K45" s="72">
        <v>280000</v>
      </c>
      <c r="L45" s="69" t="s">
        <v>245</v>
      </c>
      <c r="M45" s="74" t="s">
        <v>571</v>
      </c>
      <c r="N45" s="70" t="s">
        <v>34</v>
      </c>
      <c r="O45" s="148" t="s">
        <v>35</v>
      </c>
      <c r="P45" s="148"/>
      <c r="Q45" s="148"/>
      <c r="R45" s="148"/>
      <c r="S45" s="148"/>
      <c r="T45" s="148"/>
      <c r="U45" s="148"/>
      <c r="V45" s="148"/>
    </row>
    <row r="46" spans="1:22" s="67" customFormat="1" ht="45">
      <c r="A46" s="62" t="s">
        <v>129</v>
      </c>
      <c r="B46" s="70" t="s">
        <v>423</v>
      </c>
      <c r="C46" s="75" t="s">
        <v>475</v>
      </c>
      <c r="D46" s="71" t="s">
        <v>463</v>
      </c>
      <c r="E46" s="63" t="s">
        <v>29</v>
      </c>
      <c r="F46" s="62" t="s">
        <v>30</v>
      </c>
      <c r="G46" s="65" t="s">
        <v>31</v>
      </c>
      <c r="H46" s="65" t="s">
        <v>36</v>
      </c>
      <c r="I46" s="62" t="s">
        <v>32</v>
      </c>
      <c r="J46" s="65" t="s">
        <v>33</v>
      </c>
      <c r="K46" s="72">
        <v>175112</v>
      </c>
      <c r="L46" s="69" t="s">
        <v>349</v>
      </c>
      <c r="M46" s="74" t="s">
        <v>464</v>
      </c>
      <c r="N46" s="70" t="s">
        <v>34</v>
      </c>
      <c r="O46" s="148" t="s">
        <v>35</v>
      </c>
      <c r="P46" s="148"/>
      <c r="Q46" s="148"/>
      <c r="R46" s="148"/>
      <c r="S46" s="148"/>
      <c r="T46" s="148"/>
      <c r="U46" s="148"/>
      <c r="V46" s="148"/>
    </row>
    <row r="47" spans="1:22" s="67" customFormat="1" ht="45">
      <c r="A47" s="62" t="s">
        <v>132</v>
      </c>
      <c r="B47" s="76" t="s">
        <v>352</v>
      </c>
      <c r="C47" s="77" t="s">
        <v>413</v>
      </c>
      <c r="D47" s="71" t="s">
        <v>227</v>
      </c>
      <c r="E47" s="76" t="s">
        <v>29</v>
      </c>
      <c r="F47" s="69" t="s">
        <v>30</v>
      </c>
      <c r="G47" s="70" t="s">
        <v>31</v>
      </c>
      <c r="H47" s="70" t="s">
        <v>36</v>
      </c>
      <c r="I47" s="69" t="s">
        <v>32</v>
      </c>
      <c r="J47" s="70" t="s">
        <v>33</v>
      </c>
      <c r="K47" s="72">
        <v>680000</v>
      </c>
      <c r="L47" s="69" t="s">
        <v>353</v>
      </c>
      <c r="M47" s="70" t="s">
        <v>327</v>
      </c>
      <c r="N47" s="70" t="s">
        <v>34</v>
      </c>
      <c r="O47" s="148" t="s">
        <v>35</v>
      </c>
      <c r="P47" s="148"/>
      <c r="Q47" s="148"/>
      <c r="R47" s="148"/>
      <c r="S47" s="148"/>
      <c r="T47" s="148"/>
      <c r="U47" s="148"/>
      <c r="V47" s="148"/>
    </row>
    <row r="48" spans="1:22" s="67" customFormat="1" ht="45">
      <c r="A48" s="62" t="s">
        <v>150</v>
      </c>
      <c r="B48" s="76" t="s">
        <v>414</v>
      </c>
      <c r="C48" s="78" t="s">
        <v>415</v>
      </c>
      <c r="D48" s="71" t="s">
        <v>232</v>
      </c>
      <c r="E48" s="76" t="s">
        <v>29</v>
      </c>
      <c r="F48" s="69" t="s">
        <v>30</v>
      </c>
      <c r="G48" s="70" t="s">
        <v>31</v>
      </c>
      <c r="H48" s="70" t="s">
        <v>36</v>
      </c>
      <c r="I48" s="69" t="s">
        <v>32</v>
      </c>
      <c r="J48" s="70" t="s">
        <v>33</v>
      </c>
      <c r="K48" s="72">
        <v>170000</v>
      </c>
      <c r="L48" s="69" t="s">
        <v>233</v>
      </c>
      <c r="M48" s="70" t="s">
        <v>234</v>
      </c>
      <c r="N48" s="70" t="s">
        <v>34</v>
      </c>
      <c r="O48" s="148" t="s">
        <v>35</v>
      </c>
      <c r="P48" s="148"/>
      <c r="Q48" s="148"/>
      <c r="R48" s="148"/>
      <c r="S48" s="148"/>
      <c r="T48" s="148"/>
      <c r="U48" s="148"/>
      <c r="V48" s="148"/>
    </row>
    <row r="49" spans="1:22" s="67" customFormat="1" ht="45">
      <c r="A49" s="62" t="s">
        <v>133</v>
      </c>
      <c r="B49" s="63" t="s">
        <v>345</v>
      </c>
      <c r="C49" s="65" t="s">
        <v>346</v>
      </c>
      <c r="D49" s="64" t="s">
        <v>207</v>
      </c>
      <c r="E49" s="63" t="s">
        <v>29</v>
      </c>
      <c r="F49" s="62" t="s">
        <v>30</v>
      </c>
      <c r="G49" s="65" t="s">
        <v>31</v>
      </c>
      <c r="H49" s="65" t="s">
        <v>36</v>
      </c>
      <c r="I49" s="62" t="s">
        <v>32</v>
      </c>
      <c r="J49" s="65" t="s">
        <v>33</v>
      </c>
      <c r="K49" s="66">
        <v>1200000</v>
      </c>
      <c r="L49" s="62" t="s">
        <v>233</v>
      </c>
      <c r="M49" s="70" t="s">
        <v>234</v>
      </c>
      <c r="N49" s="65" t="s">
        <v>37</v>
      </c>
      <c r="O49" s="148" t="s">
        <v>180</v>
      </c>
      <c r="P49" s="148"/>
      <c r="Q49" s="148"/>
      <c r="R49" s="148"/>
      <c r="S49" s="148"/>
      <c r="T49" s="148"/>
      <c r="U49" s="148"/>
      <c r="V49" s="148"/>
    </row>
    <row r="50" spans="1:22" s="67" customFormat="1" ht="48">
      <c r="A50" s="62" t="s">
        <v>51</v>
      </c>
      <c r="B50" s="63" t="s">
        <v>416</v>
      </c>
      <c r="C50" s="65" t="s">
        <v>416</v>
      </c>
      <c r="D50" s="64" t="s">
        <v>356</v>
      </c>
      <c r="E50" s="63" t="s">
        <v>101</v>
      </c>
      <c r="F50" s="65" t="s">
        <v>208</v>
      </c>
      <c r="G50" s="65" t="s">
        <v>209</v>
      </c>
      <c r="H50" s="65" t="s">
        <v>36</v>
      </c>
      <c r="I50" s="62" t="s">
        <v>32</v>
      </c>
      <c r="J50" s="65" t="s">
        <v>33</v>
      </c>
      <c r="K50" s="72">
        <v>990000</v>
      </c>
      <c r="L50" s="62" t="s">
        <v>233</v>
      </c>
      <c r="M50" s="70" t="s">
        <v>233</v>
      </c>
      <c r="N50" s="70" t="s">
        <v>34</v>
      </c>
      <c r="O50" s="148" t="s">
        <v>35</v>
      </c>
      <c r="P50" s="148"/>
      <c r="Q50" s="148"/>
      <c r="R50" s="148"/>
      <c r="S50" s="148"/>
      <c r="T50" s="148"/>
      <c r="U50" s="148"/>
      <c r="V50" s="148"/>
    </row>
    <row r="51" spans="1:22" s="67" customFormat="1" ht="15">
      <c r="A51" s="79"/>
      <c r="B51" s="65"/>
      <c r="C51" s="79"/>
      <c r="D51" s="79"/>
      <c r="E51" s="79"/>
      <c r="F51" s="79"/>
      <c r="G51" s="79"/>
      <c r="H51" s="79"/>
      <c r="I51" s="79"/>
      <c r="J51" s="79"/>
      <c r="K51" s="80">
        <f>SUM(K20:K50)</f>
        <v>50298949.629999995</v>
      </c>
      <c r="L51" s="79"/>
      <c r="M51" s="79"/>
      <c r="N51" s="79"/>
      <c r="O51" s="177"/>
      <c r="P51" s="177"/>
      <c r="Q51" s="177"/>
      <c r="R51" s="177"/>
      <c r="S51" s="177"/>
      <c r="T51" s="177"/>
      <c r="U51" s="177"/>
      <c r="V51" s="177"/>
    </row>
    <row r="52" spans="1:22" s="67" customFormat="1" ht="15">
      <c r="A52" s="202" t="s">
        <v>61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4"/>
    </row>
    <row r="53" spans="1:22" s="67" customFormat="1" ht="48">
      <c r="A53" s="62" t="s">
        <v>151</v>
      </c>
      <c r="B53" s="65" t="s">
        <v>423</v>
      </c>
      <c r="C53" s="65" t="s">
        <v>423</v>
      </c>
      <c r="D53" s="73" t="s">
        <v>458</v>
      </c>
      <c r="E53" s="63" t="s">
        <v>29</v>
      </c>
      <c r="F53" s="62" t="s">
        <v>30</v>
      </c>
      <c r="G53" s="65" t="s">
        <v>31</v>
      </c>
      <c r="H53" s="65" t="s">
        <v>26</v>
      </c>
      <c r="I53" s="62" t="s">
        <v>32</v>
      </c>
      <c r="J53" s="65" t="s">
        <v>33</v>
      </c>
      <c r="K53" s="66">
        <v>296142</v>
      </c>
      <c r="L53" s="68" t="s">
        <v>247</v>
      </c>
      <c r="M53" s="62" t="s">
        <v>329</v>
      </c>
      <c r="N53" s="65" t="s">
        <v>42</v>
      </c>
      <c r="O53" s="142" t="s">
        <v>35</v>
      </c>
      <c r="P53" s="143"/>
      <c r="Q53" s="143"/>
      <c r="R53" s="143"/>
      <c r="S53" s="143"/>
      <c r="T53" s="143"/>
      <c r="U53" s="143"/>
      <c r="V53" s="144"/>
    </row>
    <row r="54" spans="1:22" s="67" customFormat="1" ht="45">
      <c r="A54" s="62" t="s">
        <v>152</v>
      </c>
      <c r="B54" s="65" t="s">
        <v>452</v>
      </c>
      <c r="C54" s="65" t="s">
        <v>452</v>
      </c>
      <c r="D54" s="73" t="s">
        <v>492</v>
      </c>
      <c r="E54" s="63" t="s">
        <v>29</v>
      </c>
      <c r="F54" s="62" t="s">
        <v>30</v>
      </c>
      <c r="G54" s="65" t="s">
        <v>31</v>
      </c>
      <c r="H54" s="65" t="s">
        <v>36</v>
      </c>
      <c r="I54" s="62" t="s">
        <v>32</v>
      </c>
      <c r="J54" s="65" t="s">
        <v>33</v>
      </c>
      <c r="K54" s="66">
        <v>19300000</v>
      </c>
      <c r="L54" s="68" t="s">
        <v>250</v>
      </c>
      <c r="M54" s="62" t="s">
        <v>493</v>
      </c>
      <c r="N54" s="65" t="s">
        <v>37</v>
      </c>
      <c r="O54" s="142" t="s">
        <v>35</v>
      </c>
      <c r="P54" s="143"/>
      <c r="Q54" s="143"/>
      <c r="R54" s="143"/>
      <c r="S54" s="143"/>
      <c r="T54" s="143"/>
      <c r="U54" s="143"/>
      <c r="V54" s="144"/>
    </row>
    <row r="55" spans="1:22" s="67" customFormat="1" ht="45">
      <c r="A55" s="62" t="s">
        <v>153</v>
      </c>
      <c r="B55" s="65" t="s">
        <v>452</v>
      </c>
      <c r="C55" s="65" t="s">
        <v>452</v>
      </c>
      <c r="D55" s="73" t="s">
        <v>494</v>
      </c>
      <c r="E55" s="63" t="s">
        <v>29</v>
      </c>
      <c r="F55" s="62" t="s">
        <v>30</v>
      </c>
      <c r="G55" s="65" t="s">
        <v>31</v>
      </c>
      <c r="H55" s="65" t="s">
        <v>36</v>
      </c>
      <c r="I55" s="62" t="s">
        <v>32</v>
      </c>
      <c r="J55" s="65" t="s">
        <v>33</v>
      </c>
      <c r="K55" s="66">
        <v>80700000</v>
      </c>
      <c r="L55" s="68" t="s">
        <v>250</v>
      </c>
      <c r="M55" s="62" t="s">
        <v>493</v>
      </c>
      <c r="N55" s="65" t="s">
        <v>37</v>
      </c>
      <c r="O55" s="142" t="s">
        <v>35</v>
      </c>
      <c r="P55" s="143"/>
      <c r="Q55" s="143"/>
      <c r="R55" s="143"/>
      <c r="S55" s="143"/>
      <c r="T55" s="143"/>
      <c r="U55" s="143"/>
      <c r="V55" s="144"/>
    </row>
    <row r="56" spans="1:22" s="67" customFormat="1" ht="48">
      <c r="A56" s="62" t="s">
        <v>154</v>
      </c>
      <c r="B56" s="65" t="s">
        <v>452</v>
      </c>
      <c r="C56" s="65" t="s">
        <v>452</v>
      </c>
      <c r="D56" s="73" t="s">
        <v>495</v>
      </c>
      <c r="E56" s="63" t="s">
        <v>29</v>
      </c>
      <c r="F56" s="62" t="s">
        <v>30</v>
      </c>
      <c r="G56" s="65" t="s">
        <v>31</v>
      </c>
      <c r="H56" s="65" t="s">
        <v>36</v>
      </c>
      <c r="I56" s="62" t="s">
        <v>32</v>
      </c>
      <c r="J56" s="65" t="s">
        <v>33</v>
      </c>
      <c r="K56" s="66">
        <v>20250000</v>
      </c>
      <c r="L56" s="68" t="s">
        <v>250</v>
      </c>
      <c r="M56" s="62" t="s">
        <v>493</v>
      </c>
      <c r="N56" s="65" t="s">
        <v>37</v>
      </c>
      <c r="O56" s="142" t="s">
        <v>35</v>
      </c>
      <c r="P56" s="143"/>
      <c r="Q56" s="143"/>
      <c r="R56" s="143"/>
      <c r="S56" s="143"/>
      <c r="T56" s="143"/>
      <c r="U56" s="143"/>
      <c r="V56" s="144"/>
    </row>
    <row r="57" spans="1:22" s="67" customFormat="1" ht="45">
      <c r="A57" s="62" t="s">
        <v>54</v>
      </c>
      <c r="B57" s="70" t="s">
        <v>407</v>
      </c>
      <c r="C57" s="62" t="s">
        <v>407</v>
      </c>
      <c r="D57" s="73" t="s">
        <v>527</v>
      </c>
      <c r="E57" s="63" t="s">
        <v>29</v>
      </c>
      <c r="F57" s="62" t="s">
        <v>30</v>
      </c>
      <c r="G57" s="65" t="s">
        <v>31</v>
      </c>
      <c r="H57" s="65" t="s">
        <v>36</v>
      </c>
      <c r="I57" s="62" t="s">
        <v>32</v>
      </c>
      <c r="J57" s="65" t="s">
        <v>33</v>
      </c>
      <c r="K57" s="66">
        <v>19000000</v>
      </c>
      <c r="L57" s="68" t="s">
        <v>349</v>
      </c>
      <c r="M57" s="62" t="s">
        <v>299</v>
      </c>
      <c r="N57" s="65" t="s">
        <v>37</v>
      </c>
      <c r="O57" s="142" t="s">
        <v>35</v>
      </c>
      <c r="P57" s="143"/>
      <c r="Q57" s="143"/>
      <c r="R57" s="143"/>
      <c r="S57" s="143"/>
      <c r="T57" s="143"/>
      <c r="U57" s="143"/>
      <c r="V57" s="144"/>
    </row>
    <row r="58" spans="1:22" s="67" customFormat="1" ht="72.75" customHeight="1">
      <c r="A58" s="62" t="s">
        <v>155</v>
      </c>
      <c r="B58" s="70" t="s">
        <v>419</v>
      </c>
      <c r="C58" s="62" t="s">
        <v>420</v>
      </c>
      <c r="D58" s="73" t="s">
        <v>337</v>
      </c>
      <c r="E58" s="63" t="s">
        <v>29</v>
      </c>
      <c r="F58" s="62" t="s">
        <v>30</v>
      </c>
      <c r="G58" s="65" t="s">
        <v>31</v>
      </c>
      <c r="H58" s="65" t="s">
        <v>36</v>
      </c>
      <c r="I58" s="62" t="s">
        <v>32</v>
      </c>
      <c r="J58" s="65" t="s">
        <v>33</v>
      </c>
      <c r="K58" s="66">
        <f>2582400*1.18</f>
        <v>3047232</v>
      </c>
      <c r="L58" s="68" t="s">
        <v>250</v>
      </c>
      <c r="M58" s="68" t="s">
        <v>329</v>
      </c>
      <c r="N58" s="65" t="s">
        <v>42</v>
      </c>
      <c r="O58" s="142" t="s">
        <v>35</v>
      </c>
      <c r="P58" s="143"/>
      <c r="Q58" s="143"/>
      <c r="R58" s="143"/>
      <c r="S58" s="143"/>
      <c r="T58" s="143"/>
      <c r="U58" s="143"/>
      <c r="V58" s="144"/>
    </row>
    <row r="59" spans="1:22" s="67" customFormat="1" ht="45.75" customHeight="1">
      <c r="A59" s="62" t="s">
        <v>55</v>
      </c>
      <c r="B59" s="70" t="s">
        <v>417</v>
      </c>
      <c r="C59" s="62" t="s">
        <v>418</v>
      </c>
      <c r="D59" s="64" t="s">
        <v>333</v>
      </c>
      <c r="E59" s="63" t="s">
        <v>29</v>
      </c>
      <c r="F59" s="62" t="s">
        <v>30</v>
      </c>
      <c r="G59" s="65" t="s">
        <v>31</v>
      </c>
      <c r="H59" s="65" t="s">
        <v>36</v>
      </c>
      <c r="I59" s="62" t="s">
        <v>32</v>
      </c>
      <c r="J59" s="65" t="s">
        <v>33</v>
      </c>
      <c r="K59" s="66">
        <f>849600*1.18</f>
        <v>1002528</v>
      </c>
      <c r="L59" s="68" t="s">
        <v>250</v>
      </c>
      <c r="M59" s="68" t="s">
        <v>329</v>
      </c>
      <c r="N59" s="65" t="s">
        <v>42</v>
      </c>
      <c r="O59" s="148" t="s">
        <v>35</v>
      </c>
      <c r="P59" s="148"/>
      <c r="Q59" s="148"/>
      <c r="R59" s="148"/>
      <c r="S59" s="148"/>
      <c r="T59" s="148"/>
      <c r="U59" s="148"/>
      <c r="V59" s="148"/>
    </row>
    <row r="60" spans="1:22" s="67" customFormat="1" ht="45.75" customHeight="1">
      <c r="A60" s="62" t="s">
        <v>156</v>
      </c>
      <c r="B60" s="70" t="s">
        <v>402</v>
      </c>
      <c r="C60" s="62" t="s">
        <v>403</v>
      </c>
      <c r="D60" s="64" t="s">
        <v>336</v>
      </c>
      <c r="E60" s="63" t="s">
        <v>29</v>
      </c>
      <c r="F60" s="62" t="s">
        <v>30</v>
      </c>
      <c r="G60" s="65" t="s">
        <v>31</v>
      </c>
      <c r="H60" s="65" t="s">
        <v>39</v>
      </c>
      <c r="I60" s="62" t="s">
        <v>32</v>
      </c>
      <c r="J60" s="65" t="s">
        <v>33</v>
      </c>
      <c r="K60" s="66">
        <v>845000</v>
      </c>
      <c r="L60" s="68" t="s">
        <v>280</v>
      </c>
      <c r="M60" s="68" t="s">
        <v>299</v>
      </c>
      <c r="N60" s="65" t="s">
        <v>42</v>
      </c>
      <c r="O60" s="148" t="s">
        <v>35</v>
      </c>
      <c r="P60" s="148"/>
      <c r="Q60" s="148"/>
      <c r="R60" s="148"/>
      <c r="S60" s="148"/>
      <c r="T60" s="148"/>
      <c r="U60" s="148"/>
      <c r="V60" s="148"/>
    </row>
    <row r="61" spans="1:22" s="67" customFormat="1" ht="45.75" customHeight="1">
      <c r="A61" s="62" t="s">
        <v>56</v>
      </c>
      <c r="B61" s="70" t="s">
        <v>476</v>
      </c>
      <c r="C61" s="62" t="s">
        <v>403</v>
      </c>
      <c r="D61" s="64" t="s">
        <v>472</v>
      </c>
      <c r="E61" s="63" t="s">
        <v>29</v>
      </c>
      <c r="F61" s="62" t="s">
        <v>30</v>
      </c>
      <c r="G61" s="65" t="s">
        <v>31</v>
      </c>
      <c r="H61" s="65" t="s">
        <v>36</v>
      </c>
      <c r="I61" s="62" t="s">
        <v>32</v>
      </c>
      <c r="J61" s="65" t="s">
        <v>33</v>
      </c>
      <c r="K61" s="66">
        <v>3378000</v>
      </c>
      <c r="L61" s="68" t="s">
        <v>250</v>
      </c>
      <c r="M61" s="68" t="s">
        <v>299</v>
      </c>
      <c r="N61" s="65" t="s">
        <v>37</v>
      </c>
      <c r="O61" s="148" t="s">
        <v>35</v>
      </c>
      <c r="P61" s="148"/>
      <c r="Q61" s="148"/>
      <c r="R61" s="148"/>
      <c r="S61" s="148"/>
      <c r="T61" s="148"/>
      <c r="U61" s="148"/>
      <c r="V61" s="148"/>
    </row>
    <row r="62" spans="1:22" s="86" customFormat="1" ht="45">
      <c r="A62" s="62" t="s">
        <v>57</v>
      </c>
      <c r="B62" s="70" t="s">
        <v>421</v>
      </c>
      <c r="C62" s="62" t="s">
        <v>422</v>
      </c>
      <c r="D62" s="64" t="s">
        <v>334</v>
      </c>
      <c r="E62" s="81" t="s">
        <v>29</v>
      </c>
      <c r="F62" s="82" t="s">
        <v>30</v>
      </c>
      <c r="G62" s="83" t="s">
        <v>31</v>
      </c>
      <c r="H62" s="83" t="s">
        <v>36</v>
      </c>
      <c r="I62" s="82" t="s">
        <v>32</v>
      </c>
      <c r="J62" s="83" t="s">
        <v>33</v>
      </c>
      <c r="K62" s="84">
        <f>810000*1.18</f>
        <v>955800</v>
      </c>
      <c r="L62" s="85" t="s">
        <v>280</v>
      </c>
      <c r="M62" s="85" t="s">
        <v>335</v>
      </c>
      <c r="N62" s="65" t="s">
        <v>37</v>
      </c>
      <c r="O62" s="178" t="s">
        <v>35</v>
      </c>
      <c r="P62" s="178"/>
      <c r="Q62" s="178"/>
      <c r="R62" s="178"/>
      <c r="S62" s="178"/>
      <c r="T62" s="178"/>
      <c r="U62" s="178"/>
      <c r="V62" s="178"/>
    </row>
    <row r="63" spans="1:22" s="67" customFormat="1" ht="45">
      <c r="A63" s="62" t="s">
        <v>58</v>
      </c>
      <c r="B63" s="70" t="s">
        <v>423</v>
      </c>
      <c r="C63" s="62" t="s">
        <v>424</v>
      </c>
      <c r="D63" s="64" t="s">
        <v>322</v>
      </c>
      <c r="E63" s="63" t="s">
        <v>29</v>
      </c>
      <c r="F63" s="62" t="s">
        <v>30</v>
      </c>
      <c r="G63" s="65" t="s">
        <v>31</v>
      </c>
      <c r="H63" s="65" t="s">
        <v>25</v>
      </c>
      <c r="I63" s="62" t="s">
        <v>32</v>
      </c>
      <c r="J63" s="65" t="s">
        <v>33</v>
      </c>
      <c r="K63" s="66">
        <f>205000*1.18</f>
        <v>241900</v>
      </c>
      <c r="L63" s="62" t="s">
        <v>457</v>
      </c>
      <c r="M63" s="68">
        <v>42552</v>
      </c>
      <c r="N63" s="65" t="s">
        <v>42</v>
      </c>
      <c r="O63" s="148" t="s">
        <v>35</v>
      </c>
      <c r="P63" s="148"/>
      <c r="Q63" s="148"/>
      <c r="R63" s="148"/>
      <c r="S63" s="148"/>
      <c r="T63" s="148"/>
      <c r="U63" s="148"/>
      <c r="V63" s="148"/>
    </row>
    <row r="64" spans="1:22" s="67" customFormat="1" ht="45">
      <c r="A64" s="62" t="s">
        <v>157</v>
      </c>
      <c r="B64" s="70" t="s">
        <v>402</v>
      </c>
      <c r="C64" s="62" t="s">
        <v>403</v>
      </c>
      <c r="D64" s="64" t="s">
        <v>319</v>
      </c>
      <c r="E64" s="63" t="s">
        <v>29</v>
      </c>
      <c r="F64" s="62" t="s">
        <v>30</v>
      </c>
      <c r="G64" s="65" t="s">
        <v>31</v>
      </c>
      <c r="H64" s="65" t="s">
        <v>25</v>
      </c>
      <c r="I64" s="62" t="s">
        <v>32</v>
      </c>
      <c r="J64" s="65" t="s">
        <v>33</v>
      </c>
      <c r="K64" s="66">
        <f>627000*1.18</f>
        <v>739860</v>
      </c>
      <c r="L64" s="68" t="s">
        <v>250</v>
      </c>
      <c r="M64" s="68" t="s">
        <v>280</v>
      </c>
      <c r="N64" s="65" t="s">
        <v>42</v>
      </c>
      <c r="O64" s="148" t="s">
        <v>35</v>
      </c>
      <c r="P64" s="148"/>
      <c r="Q64" s="148"/>
      <c r="R64" s="148"/>
      <c r="S64" s="148"/>
      <c r="T64" s="148"/>
      <c r="U64" s="148"/>
      <c r="V64" s="148"/>
    </row>
    <row r="65" spans="1:22" s="67" customFormat="1" ht="48.75" customHeight="1">
      <c r="A65" s="62" t="s">
        <v>381</v>
      </c>
      <c r="B65" s="70" t="s">
        <v>572</v>
      </c>
      <c r="C65" s="136" t="s">
        <v>476</v>
      </c>
      <c r="D65" s="64" t="s">
        <v>321</v>
      </c>
      <c r="E65" s="63" t="s">
        <v>29</v>
      </c>
      <c r="F65" s="62" t="s">
        <v>30</v>
      </c>
      <c r="G65" s="65" t="s">
        <v>31</v>
      </c>
      <c r="H65" s="65" t="s">
        <v>25</v>
      </c>
      <c r="I65" s="62" t="s">
        <v>32</v>
      </c>
      <c r="J65" s="65" t="s">
        <v>33</v>
      </c>
      <c r="K65" s="66">
        <v>4543000</v>
      </c>
      <c r="L65" s="68" t="s">
        <v>457</v>
      </c>
      <c r="M65" s="68" t="s">
        <v>500</v>
      </c>
      <c r="N65" s="65" t="s">
        <v>37</v>
      </c>
      <c r="O65" s="148" t="s">
        <v>35</v>
      </c>
      <c r="P65" s="148"/>
      <c r="Q65" s="148"/>
      <c r="R65" s="148"/>
      <c r="S65" s="148"/>
      <c r="T65" s="148"/>
      <c r="U65" s="148"/>
      <c r="V65" s="148"/>
    </row>
    <row r="66" spans="1:22" s="67" customFormat="1" ht="45">
      <c r="A66" s="62" t="s">
        <v>59</v>
      </c>
      <c r="B66" s="70" t="s">
        <v>402</v>
      </c>
      <c r="C66" s="62" t="s">
        <v>403</v>
      </c>
      <c r="D66" s="73" t="s">
        <v>110</v>
      </c>
      <c r="E66" s="63" t="s">
        <v>29</v>
      </c>
      <c r="F66" s="62" t="s">
        <v>30</v>
      </c>
      <c r="G66" s="65" t="s">
        <v>31</v>
      </c>
      <c r="H66" s="65" t="s">
        <v>40</v>
      </c>
      <c r="I66" s="62" t="s">
        <v>32</v>
      </c>
      <c r="J66" s="65" t="s">
        <v>33</v>
      </c>
      <c r="K66" s="66">
        <f>207000*1.18</f>
        <v>244260</v>
      </c>
      <c r="L66" s="68" t="s">
        <v>250</v>
      </c>
      <c r="M66" s="68" t="s">
        <v>280</v>
      </c>
      <c r="N66" s="65" t="s">
        <v>42</v>
      </c>
      <c r="O66" s="148" t="s">
        <v>35</v>
      </c>
      <c r="P66" s="148"/>
      <c r="Q66" s="148"/>
      <c r="R66" s="148"/>
      <c r="S66" s="148"/>
      <c r="T66" s="148"/>
      <c r="U66" s="148"/>
      <c r="V66" s="148"/>
    </row>
    <row r="67" spans="1:22" s="67" customFormat="1" ht="45">
      <c r="A67" s="62" t="s">
        <v>382</v>
      </c>
      <c r="B67" s="65" t="s">
        <v>398</v>
      </c>
      <c r="C67" s="62" t="s">
        <v>324</v>
      </c>
      <c r="D67" s="73" t="s">
        <v>325</v>
      </c>
      <c r="E67" s="63" t="s">
        <v>29</v>
      </c>
      <c r="F67" s="62" t="s">
        <v>30</v>
      </c>
      <c r="G67" s="65" t="s">
        <v>31</v>
      </c>
      <c r="H67" s="65" t="s">
        <v>25</v>
      </c>
      <c r="I67" s="62" t="s">
        <v>32</v>
      </c>
      <c r="J67" s="65" t="s">
        <v>33</v>
      </c>
      <c r="K67" s="66">
        <f>147600*1.18</f>
        <v>174168</v>
      </c>
      <c r="L67" s="68" t="s">
        <v>250</v>
      </c>
      <c r="M67" s="68" t="s">
        <v>299</v>
      </c>
      <c r="N67" s="65" t="s">
        <v>42</v>
      </c>
      <c r="O67" s="142" t="s">
        <v>35</v>
      </c>
      <c r="P67" s="143"/>
      <c r="Q67" s="143"/>
      <c r="R67" s="143"/>
      <c r="S67" s="143"/>
      <c r="T67" s="143"/>
      <c r="U67" s="143"/>
      <c r="V67" s="144"/>
    </row>
    <row r="68" spans="1:22" s="67" customFormat="1" ht="72" customHeight="1">
      <c r="A68" s="62" t="s">
        <v>60</v>
      </c>
      <c r="B68" s="70" t="s">
        <v>425</v>
      </c>
      <c r="C68" s="62" t="s">
        <v>426</v>
      </c>
      <c r="D68" s="64" t="s">
        <v>308</v>
      </c>
      <c r="E68" s="63" t="s">
        <v>29</v>
      </c>
      <c r="F68" s="62" t="s">
        <v>30</v>
      </c>
      <c r="G68" s="65" t="s">
        <v>31</v>
      </c>
      <c r="H68" s="65" t="s">
        <v>25</v>
      </c>
      <c r="I68" s="62" t="s">
        <v>32</v>
      </c>
      <c r="J68" s="65" t="s">
        <v>33</v>
      </c>
      <c r="K68" s="66">
        <f>514000*1.18</f>
        <v>606520</v>
      </c>
      <c r="L68" s="68" t="s">
        <v>250</v>
      </c>
      <c r="M68" s="65" t="s">
        <v>280</v>
      </c>
      <c r="N68" s="65" t="s">
        <v>42</v>
      </c>
      <c r="O68" s="148" t="s">
        <v>35</v>
      </c>
      <c r="P68" s="148"/>
      <c r="Q68" s="148"/>
      <c r="R68" s="148"/>
      <c r="S68" s="148"/>
      <c r="T68" s="148"/>
      <c r="U68" s="148"/>
      <c r="V68" s="148"/>
    </row>
    <row r="69" spans="1:22" s="67" customFormat="1" ht="72" customHeight="1">
      <c r="A69" s="62" t="s">
        <v>62</v>
      </c>
      <c r="B69" s="65" t="s">
        <v>398</v>
      </c>
      <c r="C69" s="62" t="s">
        <v>324</v>
      </c>
      <c r="D69" s="64" t="s">
        <v>326</v>
      </c>
      <c r="E69" s="63" t="s">
        <v>29</v>
      </c>
      <c r="F69" s="62" t="s">
        <v>30</v>
      </c>
      <c r="G69" s="65" t="s">
        <v>31</v>
      </c>
      <c r="H69" s="65" t="s">
        <v>25</v>
      </c>
      <c r="I69" s="62" t="s">
        <v>32</v>
      </c>
      <c r="J69" s="65" t="s">
        <v>33</v>
      </c>
      <c r="K69" s="66">
        <v>426000</v>
      </c>
      <c r="L69" s="68" t="s">
        <v>280</v>
      </c>
      <c r="M69" s="68" t="s">
        <v>299</v>
      </c>
      <c r="N69" s="65" t="s">
        <v>42</v>
      </c>
      <c r="O69" s="142" t="s">
        <v>35</v>
      </c>
      <c r="P69" s="143"/>
      <c r="Q69" s="143"/>
      <c r="R69" s="143"/>
      <c r="S69" s="143"/>
      <c r="T69" s="143"/>
      <c r="U69" s="143"/>
      <c r="V69" s="144"/>
    </row>
    <row r="70" spans="1:22" s="67" customFormat="1" ht="57.75" customHeight="1">
      <c r="A70" s="62" t="s">
        <v>383</v>
      </c>
      <c r="B70" s="65" t="s">
        <v>407</v>
      </c>
      <c r="C70" s="62" t="s">
        <v>407</v>
      </c>
      <c r="D70" s="73" t="s">
        <v>318</v>
      </c>
      <c r="E70" s="63" t="s">
        <v>29</v>
      </c>
      <c r="F70" s="62" t="s">
        <v>30</v>
      </c>
      <c r="G70" s="65" t="s">
        <v>31</v>
      </c>
      <c r="H70" s="65" t="s">
        <v>36</v>
      </c>
      <c r="I70" s="62" t="s">
        <v>32</v>
      </c>
      <c r="J70" s="65" t="s">
        <v>33</v>
      </c>
      <c r="K70" s="66">
        <f>622000*1.18</f>
        <v>733960</v>
      </c>
      <c r="L70" s="68" t="s">
        <v>280</v>
      </c>
      <c r="M70" s="68" t="s">
        <v>299</v>
      </c>
      <c r="N70" s="65" t="s">
        <v>42</v>
      </c>
      <c r="O70" s="142" t="s">
        <v>180</v>
      </c>
      <c r="P70" s="143"/>
      <c r="Q70" s="143"/>
      <c r="R70" s="143"/>
      <c r="S70" s="143"/>
      <c r="T70" s="143"/>
      <c r="U70" s="143"/>
      <c r="V70" s="144"/>
    </row>
    <row r="71" spans="1:22" s="67" customFormat="1" ht="43.5" customHeight="1">
      <c r="A71" s="62" t="s">
        <v>384</v>
      </c>
      <c r="B71" s="65" t="s">
        <v>129</v>
      </c>
      <c r="C71" s="62" t="s">
        <v>407</v>
      </c>
      <c r="D71" s="64" t="s">
        <v>376</v>
      </c>
      <c r="E71" s="63" t="s">
        <v>29</v>
      </c>
      <c r="F71" s="62" t="s">
        <v>30</v>
      </c>
      <c r="G71" s="65" t="s">
        <v>31</v>
      </c>
      <c r="H71" s="65" t="s">
        <v>27</v>
      </c>
      <c r="I71" s="62" t="s">
        <v>32</v>
      </c>
      <c r="J71" s="65" t="s">
        <v>33</v>
      </c>
      <c r="K71" s="66">
        <v>465156</v>
      </c>
      <c r="L71" s="62" t="s">
        <v>349</v>
      </c>
      <c r="M71" s="65" t="s">
        <v>377</v>
      </c>
      <c r="N71" s="65" t="s">
        <v>451</v>
      </c>
      <c r="O71" s="148" t="s">
        <v>180</v>
      </c>
      <c r="P71" s="148"/>
      <c r="Q71" s="148"/>
      <c r="R71" s="148"/>
      <c r="S71" s="148"/>
      <c r="T71" s="148"/>
      <c r="U71" s="148"/>
      <c r="V71" s="148"/>
    </row>
    <row r="72" spans="1:22" s="67" customFormat="1" ht="43.5" customHeight="1">
      <c r="A72" s="62" t="s">
        <v>385</v>
      </c>
      <c r="B72" s="65" t="s">
        <v>129</v>
      </c>
      <c r="C72" s="62" t="s">
        <v>129</v>
      </c>
      <c r="D72" s="64" t="s">
        <v>499</v>
      </c>
      <c r="E72" s="63" t="s">
        <v>29</v>
      </c>
      <c r="F72" s="62" t="s">
        <v>30</v>
      </c>
      <c r="G72" s="65" t="s">
        <v>31</v>
      </c>
      <c r="H72" s="65" t="s">
        <v>36</v>
      </c>
      <c r="I72" s="62" t="s">
        <v>32</v>
      </c>
      <c r="J72" s="65" t="s">
        <v>33</v>
      </c>
      <c r="K72" s="66">
        <v>1500000</v>
      </c>
      <c r="L72" s="62" t="s">
        <v>457</v>
      </c>
      <c r="M72" s="65" t="s">
        <v>500</v>
      </c>
      <c r="N72" s="65" t="s">
        <v>451</v>
      </c>
      <c r="O72" s="148" t="s">
        <v>35</v>
      </c>
      <c r="P72" s="148"/>
      <c r="Q72" s="148"/>
      <c r="R72" s="148"/>
      <c r="S72" s="148"/>
      <c r="T72" s="148"/>
      <c r="U72" s="148"/>
      <c r="V72" s="148"/>
    </row>
    <row r="73" spans="1:22" s="67" customFormat="1" ht="15">
      <c r="A73" s="79"/>
      <c r="B73" s="79"/>
      <c r="C73" s="79"/>
      <c r="D73" s="79"/>
      <c r="E73" s="79"/>
      <c r="F73" s="79"/>
      <c r="G73" s="79"/>
      <c r="H73" s="79"/>
      <c r="I73" s="79"/>
      <c r="J73" s="79"/>
      <c r="K73" s="80">
        <f>SUM(K53:K72)</f>
        <v>158449526</v>
      </c>
      <c r="L73" s="79"/>
      <c r="M73" s="79"/>
      <c r="N73" s="79"/>
      <c r="O73" s="179"/>
      <c r="P73" s="180"/>
      <c r="Q73" s="180"/>
      <c r="R73" s="180"/>
      <c r="S73" s="180"/>
      <c r="T73" s="180"/>
      <c r="U73" s="180"/>
      <c r="V73" s="181"/>
    </row>
    <row r="74" spans="1:22" s="67" customFormat="1" ht="15">
      <c r="A74" s="182" t="s">
        <v>63</v>
      </c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4"/>
    </row>
    <row r="75" spans="1:22" s="67" customFormat="1" ht="78.75">
      <c r="A75" s="62" t="s">
        <v>386</v>
      </c>
      <c r="B75" s="65" t="s">
        <v>157</v>
      </c>
      <c r="C75" s="87" t="s">
        <v>157</v>
      </c>
      <c r="D75" s="64" t="s">
        <v>542</v>
      </c>
      <c r="E75" s="63" t="s">
        <v>82</v>
      </c>
      <c r="F75" s="62" t="s">
        <v>30</v>
      </c>
      <c r="G75" s="65" t="s">
        <v>31</v>
      </c>
      <c r="H75" s="65" t="s">
        <v>36</v>
      </c>
      <c r="I75" s="62" t="s">
        <v>32</v>
      </c>
      <c r="J75" s="65" t="s">
        <v>33</v>
      </c>
      <c r="K75" s="66">
        <v>58095000</v>
      </c>
      <c r="L75" s="88" t="s">
        <v>280</v>
      </c>
      <c r="M75" s="68" t="s">
        <v>339</v>
      </c>
      <c r="N75" s="65" t="s">
        <v>37</v>
      </c>
      <c r="O75" s="148" t="s">
        <v>35</v>
      </c>
      <c r="P75" s="148"/>
      <c r="Q75" s="148"/>
      <c r="R75" s="148"/>
      <c r="S75" s="148"/>
      <c r="T75" s="148"/>
      <c r="U75" s="148"/>
      <c r="V75" s="148"/>
    </row>
    <row r="76" spans="1:22" s="67" customFormat="1" ht="135">
      <c r="A76" s="62" t="s">
        <v>64</v>
      </c>
      <c r="B76" s="65" t="s">
        <v>157</v>
      </c>
      <c r="C76" s="87" t="s">
        <v>157</v>
      </c>
      <c r="D76" s="64" t="s">
        <v>529</v>
      </c>
      <c r="E76" s="63" t="s">
        <v>82</v>
      </c>
      <c r="F76" s="62" t="s">
        <v>30</v>
      </c>
      <c r="G76" s="65" t="s">
        <v>31</v>
      </c>
      <c r="H76" s="65" t="s">
        <v>36</v>
      </c>
      <c r="I76" s="62" t="s">
        <v>32</v>
      </c>
      <c r="J76" s="65" t="s">
        <v>33</v>
      </c>
      <c r="K76" s="66">
        <v>17655000</v>
      </c>
      <c r="L76" s="88" t="s">
        <v>280</v>
      </c>
      <c r="M76" s="68" t="s">
        <v>339</v>
      </c>
      <c r="N76" s="65" t="s">
        <v>37</v>
      </c>
      <c r="O76" s="148" t="s">
        <v>35</v>
      </c>
      <c r="P76" s="148"/>
      <c r="Q76" s="148"/>
      <c r="R76" s="148"/>
      <c r="S76" s="148"/>
      <c r="T76" s="148"/>
      <c r="U76" s="148"/>
      <c r="V76" s="148"/>
    </row>
    <row r="77" spans="1:22" s="67" customFormat="1" ht="112.5">
      <c r="A77" s="62" t="s">
        <v>387</v>
      </c>
      <c r="B77" s="65" t="s">
        <v>157</v>
      </c>
      <c r="C77" s="87" t="s">
        <v>157</v>
      </c>
      <c r="D77" s="64" t="s">
        <v>530</v>
      </c>
      <c r="E77" s="63" t="s">
        <v>82</v>
      </c>
      <c r="F77" s="62" t="s">
        <v>30</v>
      </c>
      <c r="G77" s="65" t="s">
        <v>31</v>
      </c>
      <c r="H77" s="65" t="s">
        <v>36</v>
      </c>
      <c r="I77" s="62" t="s">
        <v>32</v>
      </c>
      <c r="J77" s="65" t="s">
        <v>33</v>
      </c>
      <c r="K77" s="66">
        <v>48522000</v>
      </c>
      <c r="L77" s="88" t="s">
        <v>280</v>
      </c>
      <c r="M77" s="68" t="s">
        <v>339</v>
      </c>
      <c r="N77" s="65" t="s">
        <v>37</v>
      </c>
      <c r="O77" s="148" t="s">
        <v>35</v>
      </c>
      <c r="P77" s="148"/>
      <c r="Q77" s="148"/>
      <c r="R77" s="148"/>
      <c r="S77" s="148"/>
      <c r="T77" s="148"/>
      <c r="U77" s="148"/>
      <c r="V77" s="148"/>
    </row>
    <row r="78" spans="1:22" s="67" customFormat="1" ht="135">
      <c r="A78" s="62" t="s">
        <v>93</v>
      </c>
      <c r="B78" s="65" t="s">
        <v>157</v>
      </c>
      <c r="C78" s="87" t="s">
        <v>157</v>
      </c>
      <c r="D78" s="64" t="s">
        <v>531</v>
      </c>
      <c r="E78" s="63" t="s">
        <v>82</v>
      </c>
      <c r="F78" s="62" t="s">
        <v>30</v>
      </c>
      <c r="G78" s="65" t="s">
        <v>31</v>
      </c>
      <c r="H78" s="65" t="s">
        <v>36</v>
      </c>
      <c r="I78" s="62" t="s">
        <v>32</v>
      </c>
      <c r="J78" s="65" t="s">
        <v>33</v>
      </c>
      <c r="K78" s="66">
        <v>25805000</v>
      </c>
      <c r="L78" s="88" t="s">
        <v>280</v>
      </c>
      <c r="M78" s="68" t="s">
        <v>339</v>
      </c>
      <c r="N78" s="65" t="s">
        <v>37</v>
      </c>
      <c r="O78" s="148" t="s">
        <v>35</v>
      </c>
      <c r="P78" s="148"/>
      <c r="Q78" s="148"/>
      <c r="R78" s="148"/>
      <c r="S78" s="148"/>
      <c r="T78" s="148"/>
      <c r="U78" s="148"/>
      <c r="V78" s="148"/>
    </row>
    <row r="79" spans="1:22" s="67" customFormat="1" ht="90">
      <c r="A79" s="62" t="s">
        <v>94</v>
      </c>
      <c r="B79" s="65" t="s">
        <v>157</v>
      </c>
      <c r="C79" s="87" t="s">
        <v>157</v>
      </c>
      <c r="D79" s="64" t="s">
        <v>532</v>
      </c>
      <c r="E79" s="63" t="s">
        <v>82</v>
      </c>
      <c r="F79" s="62" t="s">
        <v>30</v>
      </c>
      <c r="G79" s="65" t="s">
        <v>31</v>
      </c>
      <c r="H79" s="65" t="s">
        <v>36</v>
      </c>
      <c r="I79" s="62" t="s">
        <v>32</v>
      </c>
      <c r="J79" s="65" t="s">
        <v>33</v>
      </c>
      <c r="K79" s="66">
        <v>38831000</v>
      </c>
      <c r="L79" s="88" t="s">
        <v>280</v>
      </c>
      <c r="M79" s="68" t="s">
        <v>339</v>
      </c>
      <c r="N79" s="65" t="s">
        <v>37</v>
      </c>
      <c r="O79" s="148" t="s">
        <v>35</v>
      </c>
      <c r="P79" s="148"/>
      <c r="Q79" s="148"/>
      <c r="R79" s="148"/>
      <c r="S79" s="148"/>
      <c r="T79" s="148"/>
      <c r="U79" s="148"/>
      <c r="V79" s="148"/>
    </row>
    <row r="80" spans="1:22" s="67" customFormat="1" ht="67.5">
      <c r="A80" s="62" t="s">
        <v>95</v>
      </c>
      <c r="B80" s="65" t="s">
        <v>157</v>
      </c>
      <c r="C80" s="87" t="s">
        <v>157</v>
      </c>
      <c r="D80" s="64" t="s">
        <v>533</v>
      </c>
      <c r="E80" s="63" t="s">
        <v>82</v>
      </c>
      <c r="F80" s="62" t="s">
        <v>30</v>
      </c>
      <c r="G80" s="65" t="s">
        <v>31</v>
      </c>
      <c r="H80" s="65" t="s">
        <v>36</v>
      </c>
      <c r="I80" s="62" t="s">
        <v>32</v>
      </c>
      <c r="J80" s="65" t="s">
        <v>33</v>
      </c>
      <c r="K80" s="66">
        <v>22404000</v>
      </c>
      <c r="L80" s="88" t="s">
        <v>280</v>
      </c>
      <c r="M80" s="68" t="s">
        <v>339</v>
      </c>
      <c r="N80" s="65" t="s">
        <v>37</v>
      </c>
      <c r="O80" s="148" t="s">
        <v>35</v>
      </c>
      <c r="P80" s="148"/>
      <c r="Q80" s="148"/>
      <c r="R80" s="148"/>
      <c r="S80" s="148"/>
      <c r="T80" s="148"/>
      <c r="U80" s="148"/>
      <c r="V80" s="148"/>
    </row>
    <row r="81" spans="1:22" s="67" customFormat="1" ht="67.5">
      <c r="A81" s="62" t="s">
        <v>158</v>
      </c>
      <c r="B81" s="65" t="s">
        <v>157</v>
      </c>
      <c r="C81" s="87" t="s">
        <v>157</v>
      </c>
      <c r="D81" s="64" t="s">
        <v>534</v>
      </c>
      <c r="E81" s="63" t="s">
        <v>82</v>
      </c>
      <c r="F81" s="62" t="s">
        <v>30</v>
      </c>
      <c r="G81" s="65" t="s">
        <v>31</v>
      </c>
      <c r="H81" s="65" t="s">
        <v>36</v>
      </c>
      <c r="I81" s="62" t="s">
        <v>32</v>
      </c>
      <c r="J81" s="65" t="s">
        <v>33</v>
      </c>
      <c r="K81" s="66">
        <v>16907000</v>
      </c>
      <c r="L81" s="88" t="s">
        <v>280</v>
      </c>
      <c r="M81" s="68" t="s">
        <v>339</v>
      </c>
      <c r="N81" s="65" t="s">
        <v>37</v>
      </c>
      <c r="O81" s="148" t="s">
        <v>35</v>
      </c>
      <c r="P81" s="148"/>
      <c r="Q81" s="148"/>
      <c r="R81" s="148"/>
      <c r="S81" s="148"/>
      <c r="T81" s="148"/>
      <c r="U81" s="148"/>
      <c r="V81" s="148"/>
    </row>
    <row r="82" spans="1:22" s="67" customFormat="1" ht="101.25">
      <c r="A82" s="62" t="s">
        <v>96</v>
      </c>
      <c r="B82" s="65" t="s">
        <v>157</v>
      </c>
      <c r="C82" s="87" t="s">
        <v>157</v>
      </c>
      <c r="D82" s="64" t="s">
        <v>541</v>
      </c>
      <c r="E82" s="63" t="s">
        <v>82</v>
      </c>
      <c r="F82" s="62" t="s">
        <v>30</v>
      </c>
      <c r="G82" s="65" t="s">
        <v>31</v>
      </c>
      <c r="H82" s="65" t="s">
        <v>36</v>
      </c>
      <c r="I82" s="62" t="s">
        <v>32</v>
      </c>
      <c r="J82" s="65" t="s">
        <v>33</v>
      </c>
      <c r="K82" s="66">
        <v>53564000</v>
      </c>
      <c r="L82" s="88" t="s">
        <v>280</v>
      </c>
      <c r="M82" s="68" t="s">
        <v>339</v>
      </c>
      <c r="N82" s="65" t="s">
        <v>37</v>
      </c>
      <c r="O82" s="142" t="s">
        <v>35</v>
      </c>
      <c r="P82" s="143"/>
      <c r="Q82" s="143"/>
      <c r="R82" s="143"/>
      <c r="S82" s="143"/>
      <c r="T82" s="143"/>
      <c r="U82" s="143"/>
      <c r="V82" s="144"/>
    </row>
    <row r="83" spans="1:22" s="67" customFormat="1" ht="56.25">
      <c r="A83" s="62" t="s">
        <v>159</v>
      </c>
      <c r="B83" s="65" t="s">
        <v>58</v>
      </c>
      <c r="C83" s="87" t="s">
        <v>58</v>
      </c>
      <c r="D83" s="64" t="s">
        <v>287</v>
      </c>
      <c r="E83" s="63" t="s">
        <v>113</v>
      </c>
      <c r="F83" s="62" t="s">
        <v>30</v>
      </c>
      <c r="G83" s="65" t="s">
        <v>31</v>
      </c>
      <c r="H83" s="65" t="s">
        <v>25</v>
      </c>
      <c r="I83" s="62" t="s">
        <v>32</v>
      </c>
      <c r="J83" s="65" t="s">
        <v>33</v>
      </c>
      <c r="K83" s="66">
        <v>5133000</v>
      </c>
      <c r="L83" s="68" t="s">
        <v>250</v>
      </c>
      <c r="M83" s="68" t="s">
        <v>306</v>
      </c>
      <c r="N83" s="65" t="s">
        <v>37</v>
      </c>
      <c r="O83" s="142" t="s">
        <v>35</v>
      </c>
      <c r="P83" s="143"/>
      <c r="Q83" s="143"/>
      <c r="R83" s="143"/>
      <c r="S83" s="143"/>
      <c r="T83" s="143"/>
      <c r="U83" s="143"/>
      <c r="V83" s="144"/>
    </row>
    <row r="84" spans="1:22" s="67" customFormat="1" ht="56.25">
      <c r="A84" s="62" t="s">
        <v>160</v>
      </c>
      <c r="B84" s="65" t="s">
        <v>58</v>
      </c>
      <c r="C84" s="87" t="s">
        <v>58</v>
      </c>
      <c r="D84" s="89" t="s">
        <v>278</v>
      </c>
      <c r="E84" s="63" t="s">
        <v>113</v>
      </c>
      <c r="F84" s="62" t="s">
        <v>80</v>
      </c>
      <c r="G84" s="65" t="s">
        <v>81</v>
      </c>
      <c r="H84" s="65" t="s">
        <v>277</v>
      </c>
      <c r="I84" s="62" t="s">
        <v>32</v>
      </c>
      <c r="J84" s="65" t="s">
        <v>33</v>
      </c>
      <c r="K84" s="66">
        <v>3073223.86</v>
      </c>
      <c r="L84" s="68" t="s">
        <v>280</v>
      </c>
      <c r="M84" s="68" t="s">
        <v>306</v>
      </c>
      <c r="N84" s="65" t="s">
        <v>37</v>
      </c>
      <c r="O84" s="148" t="s">
        <v>35</v>
      </c>
      <c r="P84" s="148"/>
      <c r="Q84" s="148"/>
      <c r="R84" s="148"/>
      <c r="S84" s="148"/>
      <c r="T84" s="148"/>
      <c r="U84" s="148"/>
      <c r="V84" s="148"/>
    </row>
    <row r="85" spans="1:22" s="67" customFormat="1" ht="78.75">
      <c r="A85" s="62" t="s">
        <v>161</v>
      </c>
      <c r="B85" s="65" t="s">
        <v>427</v>
      </c>
      <c r="C85" s="87" t="s">
        <v>428</v>
      </c>
      <c r="D85" s="89" t="s">
        <v>300</v>
      </c>
      <c r="E85" s="63" t="s">
        <v>66</v>
      </c>
      <c r="F85" s="62" t="s">
        <v>30</v>
      </c>
      <c r="G85" s="65" t="s">
        <v>31</v>
      </c>
      <c r="H85" s="65" t="s">
        <v>301</v>
      </c>
      <c r="I85" s="62" t="s">
        <v>32</v>
      </c>
      <c r="J85" s="65" t="s">
        <v>33</v>
      </c>
      <c r="K85" s="66">
        <v>20388040</v>
      </c>
      <c r="L85" s="68" t="s">
        <v>349</v>
      </c>
      <c r="M85" s="65" t="s">
        <v>480</v>
      </c>
      <c r="N85" s="65" t="s">
        <v>37</v>
      </c>
      <c r="O85" s="142" t="s">
        <v>35</v>
      </c>
      <c r="P85" s="180"/>
      <c r="Q85" s="180"/>
      <c r="R85" s="180"/>
      <c r="S85" s="180"/>
      <c r="T85" s="180"/>
      <c r="U85" s="180"/>
      <c r="V85" s="181"/>
    </row>
    <row r="86" spans="1:22" s="67" customFormat="1" ht="56.25">
      <c r="A86" s="62" t="s">
        <v>97</v>
      </c>
      <c r="B86" s="65" t="s">
        <v>58</v>
      </c>
      <c r="C86" s="90" t="s">
        <v>58</v>
      </c>
      <c r="D86" s="64" t="s">
        <v>320</v>
      </c>
      <c r="E86" s="63" t="s">
        <v>113</v>
      </c>
      <c r="F86" s="62" t="s">
        <v>30</v>
      </c>
      <c r="G86" s="65" t="s">
        <v>31</v>
      </c>
      <c r="H86" s="65" t="s">
        <v>36</v>
      </c>
      <c r="I86" s="62" t="s">
        <v>32</v>
      </c>
      <c r="J86" s="65" t="s">
        <v>33</v>
      </c>
      <c r="K86" s="66">
        <f>2000000*1.18</f>
        <v>2360000</v>
      </c>
      <c r="L86" s="88" t="s">
        <v>280</v>
      </c>
      <c r="M86" s="65" t="s">
        <v>295</v>
      </c>
      <c r="N86" s="65" t="s">
        <v>37</v>
      </c>
      <c r="O86" s="91" t="s">
        <v>35</v>
      </c>
      <c r="P86" s="92"/>
      <c r="Q86" s="92"/>
      <c r="R86" s="92"/>
      <c r="S86" s="92"/>
      <c r="T86" s="92"/>
      <c r="U86" s="92"/>
      <c r="V86" s="93"/>
    </row>
    <row r="87" spans="1:22" s="67" customFormat="1" ht="56.25">
      <c r="A87" s="62" t="s">
        <v>185</v>
      </c>
      <c r="B87" s="65" t="s">
        <v>58</v>
      </c>
      <c r="C87" s="90" t="s">
        <v>58</v>
      </c>
      <c r="D87" s="64" t="s">
        <v>111</v>
      </c>
      <c r="E87" s="63" t="s">
        <v>113</v>
      </c>
      <c r="F87" s="62" t="s">
        <v>30</v>
      </c>
      <c r="G87" s="65" t="s">
        <v>31</v>
      </c>
      <c r="H87" s="65" t="s">
        <v>36</v>
      </c>
      <c r="I87" s="62" t="s">
        <v>32</v>
      </c>
      <c r="J87" s="65" t="s">
        <v>33</v>
      </c>
      <c r="K87" s="66">
        <v>5872837.58</v>
      </c>
      <c r="L87" s="88" t="s">
        <v>280</v>
      </c>
      <c r="M87" s="62" t="s">
        <v>306</v>
      </c>
      <c r="N87" s="65" t="s">
        <v>37</v>
      </c>
      <c r="O87" s="148" t="s">
        <v>35</v>
      </c>
      <c r="P87" s="148"/>
      <c r="Q87" s="148"/>
      <c r="R87" s="148"/>
      <c r="S87" s="148"/>
      <c r="T87" s="148"/>
      <c r="U87" s="148"/>
      <c r="V87" s="148"/>
    </row>
    <row r="88" spans="1:22" s="67" customFormat="1" ht="56.25">
      <c r="A88" s="62" t="s">
        <v>98</v>
      </c>
      <c r="B88" s="65" t="s">
        <v>58</v>
      </c>
      <c r="C88" s="90" t="s">
        <v>58</v>
      </c>
      <c r="D88" s="64" t="s">
        <v>315</v>
      </c>
      <c r="E88" s="63" t="s">
        <v>113</v>
      </c>
      <c r="F88" s="62" t="s">
        <v>30</v>
      </c>
      <c r="G88" s="65" t="s">
        <v>31</v>
      </c>
      <c r="H88" s="65" t="s">
        <v>36</v>
      </c>
      <c r="I88" s="62" t="s">
        <v>32</v>
      </c>
      <c r="J88" s="65" t="s">
        <v>33</v>
      </c>
      <c r="K88" s="66">
        <f>935000*1.18</f>
        <v>1103300</v>
      </c>
      <c r="L88" s="88" t="s">
        <v>280</v>
      </c>
      <c r="M88" s="62" t="s">
        <v>306</v>
      </c>
      <c r="N88" s="65" t="s">
        <v>37</v>
      </c>
      <c r="O88" s="148" t="s">
        <v>35</v>
      </c>
      <c r="P88" s="148"/>
      <c r="Q88" s="148"/>
      <c r="R88" s="148"/>
      <c r="S88" s="148"/>
      <c r="T88" s="148"/>
      <c r="U88" s="148"/>
      <c r="V88" s="148"/>
    </row>
    <row r="89" spans="1:22" s="67" customFormat="1" ht="56.25">
      <c r="A89" s="62" t="s">
        <v>162</v>
      </c>
      <c r="B89" s="65" t="s">
        <v>58</v>
      </c>
      <c r="C89" s="90" t="s">
        <v>58</v>
      </c>
      <c r="D89" s="64" t="s">
        <v>555</v>
      </c>
      <c r="E89" s="63" t="s">
        <v>82</v>
      </c>
      <c r="F89" s="62" t="s">
        <v>80</v>
      </c>
      <c r="G89" s="65" t="s">
        <v>81</v>
      </c>
      <c r="H89" s="65" t="s">
        <v>279</v>
      </c>
      <c r="I89" s="62" t="s">
        <v>32</v>
      </c>
      <c r="J89" s="65" t="s">
        <v>33</v>
      </c>
      <c r="K89" s="66">
        <v>1920556.2</v>
      </c>
      <c r="L89" s="65" t="s">
        <v>457</v>
      </c>
      <c r="M89" s="65" t="s">
        <v>297</v>
      </c>
      <c r="N89" s="65" t="s">
        <v>37</v>
      </c>
      <c r="O89" s="148" t="s">
        <v>35</v>
      </c>
      <c r="P89" s="148"/>
      <c r="Q89" s="148"/>
      <c r="R89" s="148"/>
      <c r="S89" s="148"/>
      <c r="T89" s="148"/>
      <c r="U89" s="148"/>
      <c r="V89" s="148"/>
    </row>
    <row r="90" spans="1:22" s="67" customFormat="1" ht="56.25">
      <c r="A90" s="62" t="s">
        <v>163</v>
      </c>
      <c r="B90" s="65" t="s">
        <v>58</v>
      </c>
      <c r="C90" s="90" t="s">
        <v>58</v>
      </c>
      <c r="D90" s="64" t="s">
        <v>374</v>
      </c>
      <c r="E90" s="63" t="s">
        <v>82</v>
      </c>
      <c r="F90" s="62" t="s">
        <v>80</v>
      </c>
      <c r="G90" s="65" t="s">
        <v>81</v>
      </c>
      <c r="H90" s="65" t="s">
        <v>375</v>
      </c>
      <c r="I90" s="62" t="s">
        <v>32</v>
      </c>
      <c r="J90" s="65" t="s">
        <v>33</v>
      </c>
      <c r="K90" s="66">
        <f>992000*1.18</f>
        <v>1170560</v>
      </c>
      <c r="L90" s="65" t="s">
        <v>280</v>
      </c>
      <c r="M90" s="62" t="s">
        <v>295</v>
      </c>
      <c r="N90" s="65" t="s">
        <v>37</v>
      </c>
      <c r="O90" s="148" t="s">
        <v>35</v>
      </c>
      <c r="P90" s="148"/>
      <c r="Q90" s="148"/>
      <c r="R90" s="148"/>
      <c r="S90" s="148"/>
      <c r="T90" s="148"/>
      <c r="U90" s="148"/>
      <c r="V90" s="148"/>
    </row>
    <row r="91" spans="1:22" s="67" customFormat="1" ht="43.5" customHeight="1">
      <c r="A91" s="62" t="s">
        <v>127</v>
      </c>
      <c r="B91" s="65" t="s">
        <v>58</v>
      </c>
      <c r="C91" s="90" t="s">
        <v>58</v>
      </c>
      <c r="D91" s="64" t="s">
        <v>302</v>
      </c>
      <c r="E91" s="63" t="s">
        <v>82</v>
      </c>
      <c r="F91" s="62" t="s">
        <v>80</v>
      </c>
      <c r="G91" s="65" t="s">
        <v>81</v>
      </c>
      <c r="H91" s="65" t="s">
        <v>303</v>
      </c>
      <c r="I91" s="62" t="s">
        <v>32</v>
      </c>
      <c r="J91" s="65" t="s">
        <v>33</v>
      </c>
      <c r="K91" s="66">
        <f>1038000*1.18</f>
        <v>1224840</v>
      </c>
      <c r="L91" s="65" t="s">
        <v>280</v>
      </c>
      <c r="M91" s="62" t="s">
        <v>281</v>
      </c>
      <c r="N91" s="65" t="s">
        <v>37</v>
      </c>
      <c r="O91" s="148" t="s">
        <v>35</v>
      </c>
      <c r="P91" s="148"/>
      <c r="Q91" s="148"/>
      <c r="R91" s="148"/>
      <c r="S91" s="148"/>
      <c r="T91" s="148"/>
      <c r="U91" s="148"/>
      <c r="V91" s="148"/>
    </row>
    <row r="92" spans="1:22" s="67" customFormat="1" ht="56.25">
      <c r="A92" s="62" t="s">
        <v>99</v>
      </c>
      <c r="B92" s="65" t="s">
        <v>58</v>
      </c>
      <c r="C92" s="90" t="s">
        <v>58</v>
      </c>
      <c r="D92" s="64" t="s">
        <v>282</v>
      </c>
      <c r="E92" s="63" t="s">
        <v>113</v>
      </c>
      <c r="F92" s="62" t="s">
        <v>30</v>
      </c>
      <c r="G92" s="65" t="s">
        <v>31</v>
      </c>
      <c r="H92" s="65" t="s">
        <v>36</v>
      </c>
      <c r="I92" s="62" t="s">
        <v>32</v>
      </c>
      <c r="J92" s="65" t="s">
        <v>33</v>
      </c>
      <c r="K92" s="66">
        <v>4425000</v>
      </c>
      <c r="L92" s="65" t="s">
        <v>457</v>
      </c>
      <c r="M92" s="62" t="s">
        <v>281</v>
      </c>
      <c r="N92" s="65" t="s">
        <v>37</v>
      </c>
      <c r="O92" s="142" t="s">
        <v>35</v>
      </c>
      <c r="P92" s="143"/>
      <c r="Q92" s="143"/>
      <c r="R92" s="143"/>
      <c r="S92" s="143"/>
      <c r="T92" s="143"/>
      <c r="U92" s="143"/>
      <c r="V92" s="144"/>
    </row>
    <row r="93" spans="1:22" s="67" customFormat="1" ht="56.25">
      <c r="A93" s="62" t="s">
        <v>388</v>
      </c>
      <c r="B93" s="65" t="s">
        <v>58</v>
      </c>
      <c r="C93" s="90" t="s">
        <v>58</v>
      </c>
      <c r="D93" s="64" t="s">
        <v>283</v>
      </c>
      <c r="E93" s="63" t="s">
        <v>66</v>
      </c>
      <c r="F93" s="62" t="s">
        <v>30</v>
      </c>
      <c r="G93" s="65" t="s">
        <v>31</v>
      </c>
      <c r="H93" s="65" t="s">
        <v>36</v>
      </c>
      <c r="I93" s="62" t="s">
        <v>32</v>
      </c>
      <c r="J93" s="65" t="s">
        <v>33</v>
      </c>
      <c r="K93" s="66">
        <v>7672360</v>
      </c>
      <c r="L93" s="65" t="s">
        <v>457</v>
      </c>
      <c r="M93" s="62" t="s">
        <v>284</v>
      </c>
      <c r="N93" s="65" t="s">
        <v>37</v>
      </c>
      <c r="O93" s="148" t="s">
        <v>35</v>
      </c>
      <c r="P93" s="148"/>
      <c r="Q93" s="148"/>
      <c r="R93" s="148"/>
      <c r="S93" s="148"/>
      <c r="T93" s="148"/>
      <c r="U93" s="148"/>
      <c r="V93" s="148"/>
    </row>
    <row r="94" spans="1:22" s="67" customFormat="1" ht="56.25">
      <c r="A94" s="62" t="s">
        <v>164</v>
      </c>
      <c r="B94" s="65" t="s">
        <v>58</v>
      </c>
      <c r="C94" s="90" t="s">
        <v>58</v>
      </c>
      <c r="D94" s="64" t="s">
        <v>304</v>
      </c>
      <c r="E94" s="63" t="s">
        <v>66</v>
      </c>
      <c r="F94" s="62" t="s">
        <v>80</v>
      </c>
      <c r="G94" s="65" t="s">
        <v>81</v>
      </c>
      <c r="H94" s="65" t="s">
        <v>305</v>
      </c>
      <c r="I94" s="62" t="s">
        <v>32</v>
      </c>
      <c r="J94" s="65" t="s">
        <v>33</v>
      </c>
      <c r="K94" s="66">
        <f>4055000*1.18</f>
        <v>4784900</v>
      </c>
      <c r="L94" s="65" t="s">
        <v>349</v>
      </c>
      <c r="M94" s="62" t="s">
        <v>284</v>
      </c>
      <c r="N94" s="65" t="s">
        <v>37</v>
      </c>
      <c r="O94" s="148" t="s">
        <v>35</v>
      </c>
      <c r="P94" s="148"/>
      <c r="Q94" s="148"/>
      <c r="R94" s="148"/>
      <c r="S94" s="148"/>
      <c r="T94" s="148"/>
      <c r="U94" s="148"/>
      <c r="V94" s="148"/>
    </row>
    <row r="95" spans="1:22" s="67" customFormat="1" ht="56.25">
      <c r="A95" s="62" t="s">
        <v>165</v>
      </c>
      <c r="B95" s="65"/>
      <c r="C95" s="90" t="s">
        <v>58</v>
      </c>
      <c r="D95" s="64" t="s">
        <v>309</v>
      </c>
      <c r="E95" s="63" t="s">
        <v>66</v>
      </c>
      <c r="F95" s="62" t="s">
        <v>80</v>
      </c>
      <c r="G95" s="65" t="s">
        <v>81</v>
      </c>
      <c r="H95" s="65" t="s">
        <v>310</v>
      </c>
      <c r="I95" s="62" t="s">
        <v>32</v>
      </c>
      <c r="J95" s="65" t="s">
        <v>33</v>
      </c>
      <c r="K95" s="66">
        <f>3750000*1.18</f>
        <v>4425000</v>
      </c>
      <c r="L95" s="65" t="s">
        <v>349</v>
      </c>
      <c r="M95" s="62" t="s">
        <v>284</v>
      </c>
      <c r="N95" s="65" t="s">
        <v>37</v>
      </c>
      <c r="O95" s="148" t="s">
        <v>35</v>
      </c>
      <c r="P95" s="148"/>
      <c r="Q95" s="148"/>
      <c r="R95" s="148"/>
      <c r="S95" s="148"/>
      <c r="T95" s="148"/>
      <c r="U95" s="148"/>
      <c r="V95" s="148"/>
    </row>
    <row r="96" spans="1:22" s="67" customFormat="1" ht="56.25">
      <c r="A96" s="62" t="s">
        <v>487</v>
      </c>
      <c r="B96" s="65" t="s">
        <v>58</v>
      </c>
      <c r="C96" s="90" t="s">
        <v>58</v>
      </c>
      <c r="D96" s="64" t="s">
        <v>311</v>
      </c>
      <c r="E96" s="63" t="s">
        <v>66</v>
      </c>
      <c r="F96" s="62" t="s">
        <v>30</v>
      </c>
      <c r="G96" s="65" t="s">
        <v>31</v>
      </c>
      <c r="H96" s="65" t="s">
        <v>36</v>
      </c>
      <c r="I96" s="62" t="s">
        <v>32</v>
      </c>
      <c r="J96" s="65" t="s">
        <v>33</v>
      </c>
      <c r="K96" s="66">
        <v>397786.26</v>
      </c>
      <c r="L96" s="65" t="s">
        <v>457</v>
      </c>
      <c r="M96" s="139" t="s">
        <v>464</v>
      </c>
      <c r="N96" s="65" t="s">
        <v>37</v>
      </c>
      <c r="O96" s="148" t="s">
        <v>35</v>
      </c>
      <c r="P96" s="148"/>
      <c r="Q96" s="148"/>
      <c r="R96" s="148"/>
      <c r="S96" s="148"/>
      <c r="T96" s="148"/>
      <c r="U96" s="148"/>
      <c r="V96" s="148"/>
    </row>
    <row r="97" spans="1:22" s="67" customFormat="1" ht="56.25">
      <c r="A97" s="62" t="s">
        <v>166</v>
      </c>
      <c r="B97" s="65" t="s">
        <v>58</v>
      </c>
      <c r="C97" s="90" t="s">
        <v>58</v>
      </c>
      <c r="D97" s="89" t="s">
        <v>83</v>
      </c>
      <c r="E97" s="63" t="s">
        <v>66</v>
      </c>
      <c r="F97" s="62" t="s">
        <v>30</v>
      </c>
      <c r="G97" s="65" t="s">
        <v>31</v>
      </c>
      <c r="H97" s="65" t="s">
        <v>36</v>
      </c>
      <c r="I97" s="62" t="s">
        <v>32</v>
      </c>
      <c r="J97" s="65" t="s">
        <v>33</v>
      </c>
      <c r="K97" s="66">
        <f>6495000*1.18</f>
        <v>7664100</v>
      </c>
      <c r="L97" s="65" t="s">
        <v>280</v>
      </c>
      <c r="M97" s="62" t="s">
        <v>338</v>
      </c>
      <c r="N97" s="65" t="s">
        <v>37</v>
      </c>
      <c r="O97" s="148" t="s">
        <v>35</v>
      </c>
      <c r="P97" s="148"/>
      <c r="Q97" s="148"/>
      <c r="R97" s="148"/>
      <c r="S97" s="148"/>
      <c r="T97" s="148"/>
      <c r="U97" s="148"/>
      <c r="V97" s="148"/>
    </row>
    <row r="98" spans="1:22" s="67" customFormat="1" ht="56.25">
      <c r="A98" s="62" t="s">
        <v>488</v>
      </c>
      <c r="B98" s="65" t="s">
        <v>58</v>
      </c>
      <c r="C98" s="90" t="s">
        <v>58</v>
      </c>
      <c r="D98" s="89" t="s">
        <v>514</v>
      </c>
      <c r="E98" s="63" t="s">
        <v>66</v>
      </c>
      <c r="F98" s="62" t="s">
        <v>30</v>
      </c>
      <c r="G98" s="65" t="s">
        <v>31</v>
      </c>
      <c r="H98" s="65" t="s">
        <v>36</v>
      </c>
      <c r="I98" s="62" t="s">
        <v>32</v>
      </c>
      <c r="J98" s="65" t="s">
        <v>33</v>
      </c>
      <c r="K98" s="66">
        <v>1663507.36</v>
      </c>
      <c r="L98" s="65" t="s">
        <v>280</v>
      </c>
      <c r="M98" s="62" t="s">
        <v>332</v>
      </c>
      <c r="N98" s="65" t="s">
        <v>37</v>
      </c>
      <c r="O98" s="148" t="s">
        <v>35</v>
      </c>
      <c r="P98" s="148"/>
      <c r="Q98" s="148"/>
      <c r="R98" s="148"/>
      <c r="S98" s="148"/>
      <c r="T98" s="148"/>
      <c r="U98" s="148"/>
      <c r="V98" s="148"/>
    </row>
    <row r="99" spans="1:22" s="67" customFormat="1" ht="56.25">
      <c r="A99" s="62" t="s">
        <v>489</v>
      </c>
      <c r="B99" s="65" t="s">
        <v>58</v>
      </c>
      <c r="C99" s="90" t="s">
        <v>58</v>
      </c>
      <c r="D99" s="89" t="s">
        <v>288</v>
      </c>
      <c r="E99" s="63" t="s">
        <v>82</v>
      </c>
      <c r="F99" s="62" t="s">
        <v>80</v>
      </c>
      <c r="G99" s="65" t="s">
        <v>81</v>
      </c>
      <c r="H99" s="65" t="s">
        <v>289</v>
      </c>
      <c r="I99" s="62" t="s">
        <v>32</v>
      </c>
      <c r="J99" s="65" t="s">
        <v>33</v>
      </c>
      <c r="K99" s="66">
        <f>2700000*1.18</f>
        <v>3186000</v>
      </c>
      <c r="L99" s="68" t="s">
        <v>349</v>
      </c>
      <c r="M99" s="65" t="s">
        <v>350</v>
      </c>
      <c r="N99" s="65" t="s">
        <v>37</v>
      </c>
      <c r="O99" s="142" t="s">
        <v>35</v>
      </c>
      <c r="P99" s="143"/>
      <c r="Q99" s="143"/>
      <c r="R99" s="143"/>
      <c r="S99" s="143"/>
      <c r="T99" s="143"/>
      <c r="U99" s="143"/>
      <c r="V99" s="144"/>
    </row>
    <row r="100" spans="1:22" s="67" customFormat="1" ht="33.75">
      <c r="A100" s="62" t="s">
        <v>103</v>
      </c>
      <c r="B100" s="65" t="s">
        <v>58</v>
      </c>
      <c r="C100" s="90" t="s">
        <v>58</v>
      </c>
      <c r="D100" s="89" t="s">
        <v>291</v>
      </c>
      <c r="E100" s="63" t="s">
        <v>67</v>
      </c>
      <c r="F100" s="62" t="s">
        <v>30</v>
      </c>
      <c r="G100" s="65" t="s">
        <v>31</v>
      </c>
      <c r="H100" s="65" t="s">
        <v>38</v>
      </c>
      <c r="I100" s="62" t="s">
        <v>32</v>
      </c>
      <c r="J100" s="65" t="s">
        <v>33</v>
      </c>
      <c r="K100" s="66">
        <f>214000*1.18</f>
        <v>252520</v>
      </c>
      <c r="L100" s="68" t="s">
        <v>349</v>
      </c>
      <c r="M100" s="68" t="s">
        <v>457</v>
      </c>
      <c r="N100" s="65" t="s">
        <v>37</v>
      </c>
      <c r="O100" s="148" t="s">
        <v>35</v>
      </c>
      <c r="P100" s="148"/>
      <c r="Q100" s="148"/>
      <c r="R100" s="148"/>
      <c r="S100" s="148"/>
      <c r="T100" s="148"/>
      <c r="U100" s="148"/>
      <c r="V100" s="148"/>
    </row>
    <row r="101" spans="1:22" s="67" customFormat="1" ht="42" customHeight="1">
      <c r="A101" s="62" t="s">
        <v>490</v>
      </c>
      <c r="B101" s="65" t="s">
        <v>58</v>
      </c>
      <c r="C101" s="90" t="s">
        <v>58</v>
      </c>
      <c r="D101" s="89" t="s">
        <v>331</v>
      </c>
      <c r="E101" s="63" t="s">
        <v>67</v>
      </c>
      <c r="F101" s="62" t="s">
        <v>30</v>
      </c>
      <c r="G101" s="65" t="s">
        <v>31</v>
      </c>
      <c r="H101" s="65" t="s">
        <v>38</v>
      </c>
      <c r="I101" s="62" t="s">
        <v>32</v>
      </c>
      <c r="J101" s="65" t="s">
        <v>33</v>
      </c>
      <c r="K101" s="66">
        <f>8072000*1.18</f>
        <v>9524960</v>
      </c>
      <c r="L101" s="68" t="s">
        <v>349</v>
      </c>
      <c r="M101" s="68" t="s">
        <v>330</v>
      </c>
      <c r="N101" s="65" t="s">
        <v>37</v>
      </c>
      <c r="O101" s="148" t="s">
        <v>35</v>
      </c>
      <c r="P101" s="148"/>
      <c r="Q101" s="148"/>
      <c r="R101" s="148"/>
      <c r="S101" s="148"/>
      <c r="T101" s="148"/>
      <c r="U101" s="148"/>
      <c r="V101" s="148"/>
    </row>
    <row r="102" spans="1:22" s="67" customFormat="1" ht="56.25">
      <c r="A102" s="62" t="s">
        <v>491</v>
      </c>
      <c r="B102" s="65" t="s">
        <v>58</v>
      </c>
      <c r="C102" s="65" t="s">
        <v>58</v>
      </c>
      <c r="D102" s="89" t="s">
        <v>307</v>
      </c>
      <c r="E102" s="63" t="s">
        <v>82</v>
      </c>
      <c r="F102" s="62" t="s">
        <v>30</v>
      </c>
      <c r="G102" s="65" t="s">
        <v>31</v>
      </c>
      <c r="H102" s="65" t="s">
        <v>25</v>
      </c>
      <c r="I102" s="62" t="s">
        <v>32</v>
      </c>
      <c r="J102" s="65" t="s">
        <v>33</v>
      </c>
      <c r="K102" s="66">
        <f>200000*1.18</f>
        <v>236000</v>
      </c>
      <c r="L102" s="68" t="s">
        <v>349</v>
      </c>
      <c r="M102" s="65" t="s">
        <v>290</v>
      </c>
      <c r="N102" s="65" t="s">
        <v>37</v>
      </c>
      <c r="O102" s="142" t="s">
        <v>35</v>
      </c>
      <c r="P102" s="143"/>
      <c r="Q102" s="143"/>
      <c r="R102" s="143"/>
      <c r="S102" s="143"/>
      <c r="T102" s="143"/>
      <c r="U102" s="143"/>
      <c r="V102" s="144"/>
    </row>
    <row r="103" spans="1:22" s="67" customFormat="1" ht="56.25">
      <c r="A103" s="62" t="s">
        <v>104</v>
      </c>
      <c r="B103" s="65" t="s">
        <v>58</v>
      </c>
      <c r="C103" s="65" t="s">
        <v>58</v>
      </c>
      <c r="D103" s="89" t="s">
        <v>557</v>
      </c>
      <c r="E103" s="63" t="s">
        <v>82</v>
      </c>
      <c r="F103" s="62" t="s">
        <v>30</v>
      </c>
      <c r="G103" s="65" t="s">
        <v>31</v>
      </c>
      <c r="H103" s="65" t="s">
        <v>25</v>
      </c>
      <c r="I103" s="62" t="s">
        <v>32</v>
      </c>
      <c r="J103" s="65" t="s">
        <v>33</v>
      </c>
      <c r="K103" s="66">
        <v>574852.82</v>
      </c>
      <c r="L103" s="68" t="s">
        <v>457</v>
      </c>
      <c r="M103" s="65" t="s">
        <v>297</v>
      </c>
      <c r="N103" s="65" t="s">
        <v>37</v>
      </c>
      <c r="O103" s="142" t="s">
        <v>35</v>
      </c>
      <c r="P103" s="143"/>
      <c r="Q103" s="143"/>
      <c r="R103" s="143"/>
      <c r="S103" s="143"/>
      <c r="T103" s="143"/>
      <c r="U103" s="143"/>
      <c r="V103" s="144"/>
    </row>
    <row r="104" spans="1:22" s="67" customFormat="1" ht="56.25">
      <c r="A104" s="62" t="s">
        <v>167</v>
      </c>
      <c r="B104" s="65" t="s">
        <v>58</v>
      </c>
      <c r="C104" s="65" t="s">
        <v>58</v>
      </c>
      <c r="D104" s="64" t="s">
        <v>292</v>
      </c>
      <c r="E104" s="63" t="s">
        <v>113</v>
      </c>
      <c r="F104" s="62" t="s">
        <v>30</v>
      </c>
      <c r="G104" s="65" t="s">
        <v>31</v>
      </c>
      <c r="H104" s="65" t="s">
        <v>25</v>
      </c>
      <c r="I104" s="62" t="s">
        <v>32</v>
      </c>
      <c r="J104" s="65" t="s">
        <v>33</v>
      </c>
      <c r="K104" s="66">
        <f>935000*1.18</f>
        <v>1103300</v>
      </c>
      <c r="L104" s="68" t="s">
        <v>457</v>
      </c>
      <c r="M104" s="65" t="s">
        <v>293</v>
      </c>
      <c r="N104" s="65" t="s">
        <v>37</v>
      </c>
      <c r="O104" s="148" t="s">
        <v>35</v>
      </c>
      <c r="P104" s="148"/>
      <c r="Q104" s="148"/>
      <c r="R104" s="148"/>
      <c r="S104" s="148"/>
      <c r="T104" s="148"/>
      <c r="U104" s="148"/>
      <c r="V104" s="148"/>
    </row>
    <row r="105" spans="1:22" s="67" customFormat="1" ht="56.25">
      <c r="A105" s="62" t="s">
        <v>105</v>
      </c>
      <c r="B105" s="65" t="s">
        <v>429</v>
      </c>
      <c r="C105" s="90" t="s">
        <v>313</v>
      </c>
      <c r="D105" s="64" t="s">
        <v>314</v>
      </c>
      <c r="E105" s="63" t="s">
        <v>113</v>
      </c>
      <c r="F105" s="62" t="s">
        <v>30</v>
      </c>
      <c r="G105" s="65" t="s">
        <v>31</v>
      </c>
      <c r="H105" s="65" t="s">
        <v>25</v>
      </c>
      <c r="I105" s="62" t="s">
        <v>32</v>
      </c>
      <c r="J105" s="65" t="s">
        <v>33</v>
      </c>
      <c r="K105" s="66">
        <v>187620</v>
      </c>
      <c r="L105" s="68" t="s">
        <v>457</v>
      </c>
      <c r="M105" s="65" t="s">
        <v>293</v>
      </c>
      <c r="N105" s="65" t="s">
        <v>37</v>
      </c>
      <c r="O105" s="148" t="s">
        <v>35</v>
      </c>
      <c r="P105" s="148"/>
      <c r="Q105" s="148"/>
      <c r="R105" s="148"/>
      <c r="S105" s="148"/>
      <c r="T105" s="148"/>
      <c r="U105" s="148"/>
      <c r="V105" s="148"/>
    </row>
    <row r="106" spans="1:22" s="67" customFormat="1" ht="56.25">
      <c r="A106" s="62" t="s">
        <v>124</v>
      </c>
      <c r="B106" s="65" t="s">
        <v>58</v>
      </c>
      <c r="C106" s="65" t="s">
        <v>58</v>
      </c>
      <c r="D106" s="89" t="s">
        <v>296</v>
      </c>
      <c r="E106" s="63" t="s">
        <v>66</v>
      </c>
      <c r="F106" s="62" t="s">
        <v>30</v>
      </c>
      <c r="G106" s="65" t="s">
        <v>31</v>
      </c>
      <c r="H106" s="65" t="s">
        <v>41</v>
      </c>
      <c r="I106" s="62" t="s">
        <v>32</v>
      </c>
      <c r="J106" s="65" t="s">
        <v>33</v>
      </c>
      <c r="K106" s="66">
        <f>450000*1.18</f>
        <v>531000</v>
      </c>
      <c r="L106" s="68" t="s">
        <v>457</v>
      </c>
      <c r="M106" s="65" t="s">
        <v>297</v>
      </c>
      <c r="N106" s="65" t="s">
        <v>37</v>
      </c>
      <c r="O106" s="148" t="s">
        <v>35</v>
      </c>
      <c r="P106" s="148"/>
      <c r="Q106" s="148"/>
      <c r="R106" s="148"/>
      <c r="S106" s="148"/>
      <c r="T106" s="148"/>
      <c r="U106" s="148"/>
      <c r="V106" s="148"/>
    </row>
    <row r="107" spans="1:22" s="67" customFormat="1" ht="39" customHeight="1">
      <c r="A107" s="62" t="s">
        <v>168</v>
      </c>
      <c r="B107" s="65" t="s">
        <v>58</v>
      </c>
      <c r="C107" s="65" t="s">
        <v>58</v>
      </c>
      <c r="D107" s="89" t="s">
        <v>298</v>
      </c>
      <c r="E107" s="63" t="s">
        <v>66</v>
      </c>
      <c r="F107" s="62" t="s">
        <v>30</v>
      </c>
      <c r="G107" s="65" t="s">
        <v>31</v>
      </c>
      <c r="H107" s="65" t="s">
        <v>36</v>
      </c>
      <c r="I107" s="62" t="s">
        <v>32</v>
      </c>
      <c r="J107" s="65" t="s">
        <v>33</v>
      </c>
      <c r="K107" s="66">
        <f>364000*1.18</f>
        <v>429520</v>
      </c>
      <c r="L107" s="68" t="s">
        <v>457</v>
      </c>
      <c r="M107" s="65" t="s">
        <v>299</v>
      </c>
      <c r="N107" s="65" t="s">
        <v>42</v>
      </c>
      <c r="O107" s="148" t="s">
        <v>35</v>
      </c>
      <c r="P107" s="148"/>
      <c r="Q107" s="148"/>
      <c r="R107" s="148"/>
      <c r="S107" s="148"/>
      <c r="T107" s="148"/>
      <c r="U107" s="148"/>
      <c r="V107" s="148"/>
    </row>
    <row r="108" spans="1:22" s="67" customFormat="1" ht="1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80">
        <f>SUM(K75:K107)</f>
        <v>371087784.08</v>
      </c>
      <c r="L108" s="79"/>
      <c r="M108" s="79"/>
      <c r="N108" s="79"/>
      <c r="O108" s="179"/>
      <c r="P108" s="180"/>
      <c r="Q108" s="180"/>
      <c r="R108" s="180"/>
      <c r="S108" s="180"/>
      <c r="T108" s="180"/>
      <c r="U108" s="180"/>
      <c r="V108" s="181"/>
    </row>
    <row r="109" spans="1:22" s="67" customFormat="1" ht="15">
      <c r="A109" s="182" t="s">
        <v>69</v>
      </c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4"/>
    </row>
    <row r="110" spans="1:22" s="67" customFormat="1" ht="60">
      <c r="A110" s="62" t="s">
        <v>389</v>
      </c>
      <c r="B110" s="65" t="s">
        <v>430</v>
      </c>
      <c r="C110" s="62" t="s">
        <v>267</v>
      </c>
      <c r="D110" s="94" t="s">
        <v>117</v>
      </c>
      <c r="E110" s="65" t="s">
        <v>71</v>
      </c>
      <c r="F110" s="62" t="s">
        <v>52</v>
      </c>
      <c r="G110" s="65" t="s">
        <v>53</v>
      </c>
      <c r="H110" s="65" t="s">
        <v>36</v>
      </c>
      <c r="I110" s="62" t="s">
        <v>32</v>
      </c>
      <c r="J110" s="65" t="s">
        <v>33</v>
      </c>
      <c r="K110" s="66">
        <v>272435987</v>
      </c>
      <c r="L110" s="88" t="s">
        <v>210</v>
      </c>
      <c r="M110" s="65" t="s">
        <v>137</v>
      </c>
      <c r="N110" s="65" t="s">
        <v>70</v>
      </c>
      <c r="O110" s="148" t="s">
        <v>35</v>
      </c>
      <c r="P110" s="148"/>
      <c r="Q110" s="148"/>
      <c r="R110" s="148"/>
      <c r="S110" s="148"/>
      <c r="T110" s="148"/>
      <c r="U110" s="148"/>
      <c r="V110" s="148"/>
    </row>
    <row r="111" spans="1:22" s="67" customFormat="1" ht="60">
      <c r="A111" s="62" t="s">
        <v>170</v>
      </c>
      <c r="B111" s="65" t="s">
        <v>266</v>
      </c>
      <c r="C111" s="62" t="s">
        <v>431</v>
      </c>
      <c r="D111" s="94" t="s">
        <v>268</v>
      </c>
      <c r="E111" s="65" t="s">
        <v>71</v>
      </c>
      <c r="F111" s="62" t="s">
        <v>118</v>
      </c>
      <c r="G111" s="65" t="s">
        <v>169</v>
      </c>
      <c r="H111" s="65" t="s">
        <v>36</v>
      </c>
      <c r="I111" s="62" t="s">
        <v>32</v>
      </c>
      <c r="J111" s="65" t="s">
        <v>33</v>
      </c>
      <c r="K111" s="84">
        <v>4608425.74</v>
      </c>
      <c r="L111" s="88" t="s">
        <v>210</v>
      </c>
      <c r="M111" s="65" t="s">
        <v>137</v>
      </c>
      <c r="N111" s="65" t="s">
        <v>70</v>
      </c>
      <c r="O111" s="148" t="s">
        <v>35</v>
      </c>
      <c r="P111" s="148"/>
      <c r="Q111" s="148"/>
      <c r="R111" s="148"/>
      <c r="S111" s="148"/>
      <c r="T111" s="148"/>
      <c r="U111" s="148"/>
      <c r="V111" s="148"/>
    </row>
    <row r="112" spans="1:22" s="67" customFormat="1" ht="36">
      <c r="A112" s="62" t="s">
        <v>171</v>
      </c>
      <c r="B112" s="65" t="s">
        <v>432</v>
      </c>
      <c r="C112" s="65" t="s">
        <v>432</v>
      </c>
      <c r="D112" s="64" t="s">
        <v>239</v>
      </c>
      <c r="E112" s="65" t="s">
        <v>183</v>
      </c>
      <c r="F112" s="62" t="s">
        <v>30</v>
      </c>
      <c r="G112" s="65" t="s">
        <v>31</v>
      </c>
      <c r="H112" s="65" t="s">
        <v>36</v>
      </c>
      <c r="I112" s="62" t="s">
        <v>32</v>
      </c>
      <c r="J112" s="65" t="s">
        <v>33</v>
      </c>
      <c r="K112" s="66">
        <v>405060.96</v>
      </c>
      <c r="L112" s="88" t="s">
        <v>210</v>
      </c>
      <c r="M112" s="88" t="s">
        <v>137</v>
      </c>
      <c r="N112" s="65" t="s">
        <v>70</v>
      </c>
      <c r="O112" s="148" t="s">
        <v>35</v>
      </c>
      <c r="P112" s="148"/>
      <c r="Q112" s="148"/>
      <c r="R112" s="148"/>
      <c r="S112" s="148"/>
      <c r="T112" s="148"/>
      <c r="U112" s="148"/>
      <c r="V112" s="148"/>
    </row>
    <row r="113" spans="1:22" s="67" customFormat="1" ht="36">
      <c r="A113" s="62" t="s">
        <v>390</v>
      </c>
      <c r="B113" s="65" t="s">
        <v>432</v>
      </c>
      <c r="C113" s="62" t="s">
        <v>432</v>
      </c>
      <c r="D113" s="64" t="s">
        <v>240</v>
      </c>
      <c r="E113" s="65" t="s">
        <v>183</v>
      </c>
      <c r="F113" s="62" t="s">
        <v>30</v>
      </c>
      <c r="G113" s="65" t="s">
        <v>31</v>
      </c>
      <c r="H113" s="65" t="s">
        <v>36</v>
      </c>
      <c r="I113" s="62" t="s">
        <v>32</v>
      </c>
      <c r="J113" s="65" t="s">
        <v>33</v>
      </c>
      <c r="K113" s="66">
        <v>1412341.82</v>
      </c>
      <c r="L113" s="88" t="s">
        <v>210</v>
      </c>
      <c r="M113" s="88" t="s">
        <v>137</v>
      </c>
      <c r="N113" s="65" t="s">
        <v>70</v>
      </c>
      <c r="O113" s="148" t="s">
        <v>35</v>
      </c>
      <c r="P113" s="148"/>
      <c r="Q113" s="148"/>
      <c r="R113" s="148"/>
      <c r="S113" s="148"/>
      <c r="T113" s="148"/>
      <c r="U113" s="148"/>
      <c r="V113" s="148"/>
    </row>
    <row r="114" spans="1:22" s="67" customFormat="1" ht="63.75" customHeight="1">
      <c r="A114" s="62" t="s">
        <v>186</v>
      </c>
      <c r="B114" s="63" t="s">
        <v>433</v>
      </c>
      <c r="C114" s="63" t="s">
        <v>237</v>
      </c>
      <c r="D114" s="95" t="s">
        <v>473</v>
      </c>
      <c r="E114" s="65" t="s">
        <v>128</v>
      </c>
      <c r="F114" s="62" t="s">
        <v>30</v>
      </c>
      <c r="G114" s="65" t="s">
        <v>31</v>
      </c>
      <c r="H114" s="65" t="s">
        <v>36</v>
      </c>
      <c r="I114" s="62" t="s">
        <v>32</v>
      </c>
      <c r="J114" s="65" t="s">
        <v>33</v>
      </c>
      <c r="K114" s="66">
        <f>397760+2598810.86</f>
        <v>2996570.86</v>
      </c>
      <c r="L114" s="65" t="s">
        <v>210</v>
      </c>
      <c r="M114" s="65" t="s">
        <v>137</v>
      </c>
      <c r="N114" s="65" t="s">
        <v>37</v>
      </c>
      <c r="O114" s="142" t="s">
        <v>180</v>
      </c>
      <c r="P114" s="180"/>
      <c r="Q114" s="180"/>
      <c r="R114" s="180"/>
      <c r="S114" s="180"/>
      <c r="T114" s="180"/>
      <c r="U114" s="180"/>
      <c r="V114" s="181"/>
    </row>
    <row r="115" spans="1:22" s="67" customFormat="1" ht="60">
      <c r="A115" s="62" t="s">
        <v>187</v>
      </c>
      <c r="B115" s="63" t="s">
        <v>249</v>
      </c>
      <c r="C115" s="62" t="s">
        <v>550</v>
      </c>
      <c r="D115" s="95" t="s">
        <v>178</v>
      </c>
      <c r="E115" s="65" t="s">
        <v>179</v>
      </c>
      <c r="F115" s="62" t="s">
        <v>30</v>
      </c>
      <c r="G115" s="65" t="s">
        <v>31</v>
      </c>
      <c r="H115" s="65" t="s">
        <v>36</v>
      </c>
      <c r="I115" s="62" t="s">
        <v>32</v>
      </c>
      <c r="J115" s="65" t="s">
        <v>33</v>
      </c>
      <c r="K115" s="66">
        <v>300000</v>
      </c>
      <c r="L115" s="68" t="s">
        <v>210</v>
      </c>
      <c r="M115" s="65" t="s">
        <v>265</v>
      </c>
      <c r="N115" s="65" t="s">
        <v>37</v>
      </c>
      <c r="O115" s="142" t="s">
        <v>35</v>
      </c>
      <c r="P115" s="143"/>
      <c r="Q115" s="143"/>
      <c r="R115" s="143"/>
      <c r="S115" s="143"/>
      <c r="T115" s="143"/>
      <c r="U115" s="143"/>
      <c r="V115" s="144"/>
    </row>
    <row r="116" spans="1:22" s="67" customFormat="1" ht="45">
      <c r="A116" s="62" t="s">
        <v>188</v>
      </c>
      <c r="B116" s="63" t="s">
        <v>553</v>
      </c>
      <c r="C116" s="62" t="s">
        <v>562</v>
      </c>
      <c r="D116" s="95" t="s">
        <v>506</v>
      </c>
      <c r="E116" s="65" t="s">
        <v>173</v>
      </c>
      <c r="F116" s="62" t="s">
        <v>30</v>
      </c>
      <c r="G116" s="65" t="s">
        <v>31</v>
      </c>
      <c r="H116" s="65" t="s">
        <v>36</v>
      </c>
      <c r="I116" s="62" t="s">
        <v>32</v>
      </c>
      <c r="J116" s="65" t="s">
        <v>33</v>
      </c>
      <c r="K116" s="66">
        <v>982800</v>
      </c>
      <c r="L116" s="65" t="s">
        <v>210</v>
      </c>
      <c r="M116" s="65" t="s">
        <v>137</v>
      </c>
      <c r="N116" s="65" t="s">
        <v>70</v>
      </c>
      <c r="O116" s="148" t="s">
        <v>35</v>
      </c>
      <c r="P116" s="148"/>
      <c r="Q116" s="148"/>
      <c r="R116" s="148"/>
      <c r="S116" s="148"/>
      <c r="T116" s="148"/>
      <c r="U116" s="148"/>
      <c r="V116" s="148"/>
    </row>
    <row r="117" spans="1:22" s="67" customFormat="1" ht="90">
      <c r="A117" s="62" t="s">
        <v>391</v>
      </c>
      <c r="B117" s="65" t="s">
        <v>432</v>
      </c>
      <c r="C117" s="62" t="s">
        <v>432</v>
      </c>
      <c r="D117" s="64" t="s">
        <v>238</v>
      </c>
      <c r="E117" s="65" t="s">
        <v>183</v>
      </c>
      <c r="F117" s="62" t="s">
        <v>30</v>
      </c>
      <c r="G117" s="65" t="s">
        <v>31</v>
      </c>
      <c r="H117" s="65" t="s">
        <v>36</v>
      </c>
      <c r="I117" s="62" t="s">
        <v>32</v>
      </c>
      <c r="J117" s="65" t="s">
        <v>33</v>
      </c>
      <c r="K117" s="66">
        <v>4247844.24</v>
      </c>
      <c r="L117" s="88" t="s">
        <v>210</v>
      </c>
      <c r="M117" s="88" t="s">
        <v>137</v>
      </c>
      <c r="N117" s="65" t="s">
        <v>70</v>
      </c>
      <c r="O117" s="148" t="s">
        <v>35</v>
      </c>
      <c r="P117" s="148"/>
      <c r="Q117" s="148"/>
      <c r="R117" s="148"/>
      <c r="S117" s="148"/>
      <c r="T117" s="148"/>
      <c r="U117" s="148"/>
      <c r="V117" s="148"/>
    </row>
    <row r="118" spans="1:22" s="67" customFormat="1" ht="67.5">
      <c r="A118" s="62" t="s">
        <v>189</v>
      </c>
      <c r="B118" s="65" t="s">
        <v>432</v>
      </c>
      <c r="C118" s="65" t="s">
        <v>432</v>
      </c>
      <c r="D118" s="64" t="s">
        <v>184</v>
      </c>
      <c r="E118" s="65" t="s">
        <v>183</v>
      </c>
      <c r="F118" s="62" t="s">
        <v>30</v>
      </c>
      <c r="G118" s="65" t="s">
        <v>31</v>
      </c>
      <c r="H118" s="65" t="s">
        <v>36</v>
      </c>
      <c r="I118" s="62" t="s">
        <v>32</v>
      </c>
      <c r="J118" s="65" t="s">
        <v>33</v>
      </c>
      <c r="K118" s="66">
        <v>237456</v>
      </c>
      <c r="L118" s="88" t="s">
        <v>210</v>
      </c>
      <c r="M118" s="88" t="s">
        <v>137</v>
      </c>
      <c r="N118" s="65" t="s">
        <v>70</v>
      </c>
      <c r="O118" s="148" t="s">
        <v>35</v>
      </c>
      <c r="P118" s="148"/>
      <c r="Q118" s="148"/>
      <c r="R118" s="148"/>
      <c r="S118" s="148"/>
      <c r="T118" s="148"/>
      <c r="U118" s="148"/>
      <c r="V118" s="148"/>
    </row>
    <row r="119" spans="1:22" s="67" customFormat="1" ht="36">
      <c r="A119" s="62" t="s">
        <v>190</v>
      </c>
      <c r="B119" s="63" t="s">
        <v>553</v>
      </c>
      <c r="C119" s="62" t="s">
        <v>562</v>
      </c>
      <c r="D119" s="64" t="s">
        <v>177</v>
      </c>
      <c r="E119" s="65" t="s">
        <v>65</v>
      </c>
      <c r="F119" s="62" t="s">
        <v>30</v>
      </c>
      <c r="G119" s="65" t="s">
        <v>31</v>
      </c>
      <c r="H119" s="65" t="s">
        <v>36</v>
      </c>
      <c r="I119" s="62" t="s">
        <v>32</v>
      </c>
      <c r="J119" s="65" t="s">
        <v>33</v>
      </c>
      <c r="K119" s="96">
        <v>457848</v>
      </c>
      <c r="L119" s="65" t="s">
        <v>210</v>
      </c>
      <c r="M119" s="65" t="s">
        <v>137</v>
      </c>
      <c r="N119" s="65" t="s">
        <v>70</v>
      </c>
      <c r="O119" s="142" t="s">
        <v>35</v>
      </c>
      <c r="P119" s="143"/>
      <c r="Q119" s="143"/>
      <c r="R119" s="143"/>
      <c r="S119" s="143"/>
      <c r="T119" s="143"/>
      <c r="U119" s="143"/>
      <c r="V119" s="144"/>
    </row>
    <row r="120" spans="1:22" s="67" customFormat="1" ht="36">
      <c r="A120" s="62" t="s">
        <v>191</v>
      </c>
      <c r="B120" s="63" t="s">
        <v>553</v>
      </c>
      <c r="C120" s="62" t="s">
        <v>562</v>
      </c>
      <c r="D120" s="95" t="s">
        <v>182</v>
      </c>
      <c r="E120" s="65" t="s">
        <v>173</v>
      </c>
      <c r="F120" s="62" t="s">
        <v>30</v>
      </c>
      <c r="G120" s="65" t="s">
        <v>31</v>
      </c>
      <c r="H120" s="65" t="s">
        <v>36</v>
      </c>
      <c r="I120" s="62" t="s">
        <v>32</v>
      </c>
      <c r="J120" s="65" t="s">
        <v>33</v>
      </c>
      <c r="K120" s="66">
        <v>322248.74</v>
      </c>
      <c r="L120" s="62" t="s">
        <v>210</v>
      </c>
      <c r="M120" s="65" t="s">
        <v>137</v>
      </c>
      <c r="N120" s="65" t="s">
        <v>70</v>
      </c>
      <c r="O120" s="148" t="s">
        <v>35</v>
      </c>
      <c r="P120" s="148"/>
      <c r="Q120" s="148"/>
      <c r="R120" s="148"/>
      <c r="S120" s="148"/>
      <c r="T120" s="148"/>
      <c r="U120" s="148"/>
      <c r="V120" s="148"/>
    </row>
    <row r="121" spans="1:22" s="67" customFormat="1" ht="36">
      <c r="A121" s="62" t="s">
        <v>192</v>
      </c>
      <c r="B121" s="63" t="s">
        <v>435</v>
      </c>
      <c r="C121" s="62" t="s">
        <v>262</v>
      </c>
      <c r="D121" s="95" t="s">
        <v>181</v>
      </c>
      <c r="E121" s="65" t="s">
        <v>172</v>
      </c>
      <c r="F121" s="62" t="s">
        <v>30</v>
      </c>
      <c r="G121" s="65" t="s">
        <v>31</v>
      </c>
      <c r="H121" s="65" t="s">
        <v>36</v>
      </c>
      <c r="I121" s="62" t="s">
        <v>32</v>
      </c>
      <c r="J121" s="65" t="s">
        <v>33</v>
      </c>
      <c r="K121" s="96">
        <v>194700</v>
      </c>
      <c r="L121" s="62" t="s">
        <v>210</v>
      </c>
      <c r="M121" s="65" t="s">
        <v>137</v>
      </c>
      <c r="N121" s="65" t="s">
        <v>70</v>
      </c>
      <c r="O121" s="148" t="s">
        <v>35</v>
      </c>
      <c r="P121" s="148"/>
      <c r="Q121" s="148"/>
      <c r="R121" s="148"/>
      <c r="S121" s="148"/>
      <c r="T121" s="148"/>
      <c r="U121" s="148"/>
      <c r="V121" s="148"/>
    </row>
    <row r="122" spans="1:22" s="67" customFormat="1" ht="84">
      <c r="A122" s="62" t="s">
        <v>193</v>
      </c>
      <c r="B122" s="65" t="s">
        <v>249</v>
      </c>
      <c r="C122" s="62" t="s">
        <v>561</v>
      </c>
      <c r="D122" s="95" t="s">
        <v>108</v>
      </c>
      <c r="E122" s="65" t="s">
        <v>109</v>
      </c>
      <c r="F122" s="62" t="s">
        <v>30</v>
      </c>
      <c r="G122" s="65" t="s">
        <v>31</v>
      </c>
      <c r="H122" s="65" t="s">
        <v>36</v>
      </c>
      <c r="I122" s="62" t="s">
        <v>32</v>
      </c>
      <c r="J122" s="65" t="s">
        <v>33</v>
      </c>
      <c r="K122" s="96">
        <v>309889</v>
      </c>
      <c r="L122" s="88" t="s">
        <v>210</v>
      </c>
      <c r="M122" s="65" t="s">
        <v>137</v>
      </c>
      <c r="N122" s="65" t="s">
        <v>37</v>
      </c>
      <c r="O122" s="142" t="s">
        <v>35</v>
      </c>
      <c r="P122" s="180"/>
      <c r="Q122" s="180"/>
      <c r="R122" s="180"/>
      <c r="S122" s="180"/>
      <c r="T122" s="180"/>
      <c r="U122" s="180"/>
      <c r="V122" s="181"/>
    </row>
    <row r="123" spans="1:22" s="67" customFormat="1" ht="60">
      <c r="A123" s="62" t="s">
        <v>176</v>
      </c>
      <c r="B123" s="65" t="s">
        <v>440</v>
      </c>
      <c r="C123" s="62" t="s">
        <v>441</v>
      </c>
      <c r="D123" s="95" t="s">
        <v>367</v>
      </c>
      <c r="E123" s="65" t="s">
        <v>72</v>
      </c>
      <c r="F123" s="62" t="s">
        <v>30</v>
      </c>
      <c r="G123" s="65" t="s">
        <v>31</v>
      </c>
      <c r="H123" s="65" t="s">
        <v>36</v>
      </c>
      <c r="I123" s="62" t="s">
        <v>32</v>
      </c>
      <c r="J123" s="65" t="s">
        <v>33</v>
      </c>
      <c r="K123" s="66">
        <v>2125237.7</v>
      </c>
      <c r="L123" s="65" t="s">
        <v>210</v>
      </c>
      <c r="M123" s="65" t="s">
        <v>137</v>
      </c>
      <c r="N123" s="65" t="s">
        <v>70</v>
      </c>
      <c r="O123" s="142" t="s">
        <v>35</v>
      </c>
      <c r="P123" s="180"/>
      <c r="Q123" s="180"/>
      <c r="R123" s="180"/>
      <c r="S123" s="180"/>
      <c r="T123" s="180"/>
      <c r="U123" s="180"/>
      <c r="V123" s="181"/>
    </row>
    <row r="124" spans="1:22" s="67" customFormat="1" ht="64.5" customHeight="1">
      <c r="A124" s="62" t="s">
        <v>194</v>
      </c>
      <c r="B124" s="63" t="s">
        <v>442</v>
      </c>
      <c r="C124" s="62" t="s">
        <v>443</v>
      </c>
      <c r="D124" s="64" t="s">
        <v>359</v>
      </c>
      <c r="E124" s="65" t="s">
        <v>72</v>
      </c>
      <c r="F124" s="62" t="s">
        <v>30</v>
      </c>
      <c r="G124" s="65" t="s">
        <v>31</v>
      </c>
      <c r="H124" s="65" t="s">
        <v>36</v>
      </c>
      <c r="I124" s="62" t="s">
        <v>32</v>
      </c>
      <c r="J124" s="65" t="s">
        <v>33</v>
      </c>
      <c r="K124" s="96">
        <v>234720</v>
      </c>
      <c r="L124" s="65" t="s">
        <v>210</v>
      </c>
      <c r="M124" s="65" t="s">
        <v>360</v>
      </c>
      <c r="N124" s="65" t="s">
        <v>37</v>
      </c>
      <c r="O124" s="142" t="s">
        <v>35</v>
      </c>
      <c r="P124" s="180"/>
      <c r="Q124" s="180"/>
      <c r="R124" s="180"/>
      <c r="S124" s="180"/>
      <c r="T124" s="180"/>
      <c r="U124" s="180"/>
      <c r="V124" s="181"/>
    </row>
    <row r="125" spans="1:22" s="67" customFormat="1" ht="66.75" customHeight="1">
      <c r="A125" s="62" t="s">
        <v>195</v>
      </c>
      <c r="B125" s="63" t="s">
        <v>567</v>
      </c>
      <c r="C125" s="62" t="s">
        <v>443</v>
      </c>
      <c r="D125" s="64" t="s">
        <v>361</v>
      </c>
      <c r="E125" s="65" t="s">
        <v>72</v>
      </c>
      <c r="F125" s="62" t="s">
        <v>30</v>
      </c>
      <c r="G125" s="65" t="s">
        <v>31</v>
      </c>
      <c r="H125" s="65" t="s">
        <v>36</v>
      </c>
      <c r="I125" s="62" t="s">
        <v>32</v>
      </c>
      <c r="J125" s="65" t="s">
        <v>33</v>
      </c>
      <c r="K125" s="96">
        <v>150400</v>
      </c>
      <c r="L125" s="65" t="s">
        <v>210</v>
      </c>
      <c r="M125" s="65" t="s">
        <v>265</v>
      </c>
      <c r="N125" s="65" t="s">
        <v>37</v>
      </c>
      <c r="O125" s="142" t="s">
        <v>35</v>
      </c>
      <c r="P125" s="180"/>
      <c r="Q125" s="180"/>
      <c r="R125" s="180"/>
      <c r="S125" s="180"/>
      <c r="T125" s="180"/>
      <c r="U125" s="180"/>
      <c r="V125" s="181"/>
    </row>
    <row r="126" spans="1:22" s="67" customFormat="1" ht="36">
      <c r="A126" s="62" t="s">
        <v>196</v>
      </c>
      <c r="B126" s="63" t="s">
        <v>434</v>
      </c>
      <c r="C126" s="62" t="s">
        <v>260</v>
      </c>
      <c r="D126" s="95" t="s">
        <v>216</v>
      </c>
      <c r="E126" s="65" t="s">
        <v>172</v>
      </c>
      <c r="F126" s="62" t="s">
        <v>30</v>
      </c>
      <c r="G126" s="65" t="s">
        <v>31</v>
      </c>
      <c r="H126" s="65" t="s">
        <v>36</v>
      </c>
      <c r="I126" s="62" t="s">
        <v>32</v>
      </c>
      <c r="J126" s="65" t="s">
        <v>33</v>
      </c>
      <c r="K126" s="96">
        <v>2000000</v>
      </c>
      <c r="L126" s="62" t="s">
        <v>247</v>
      </c>
      <c r="M126" s="65" t="s">
        <v>479</v>
      </c>
      <c r="N126" s="65" t="s">
        <v>37</v>
      </c>
      <c r="O126" s="148" t="s">
        <v>35</v>
      </c>
      <c r="P126" s="148"/>
      <c r="Q126" s="148"/>
      <c r="R126" s="148"/>
      <c r="S126" s="148"/>
      <c r="T126" s="148"/>
      <c r="U126" s="148"/>
      <c r="V126" s="148"/>
    </row>
    <row r="127" spans="1:22" s="67" customFormat="1" ht="60">
      <c r="A127" s="62" t="s">
        <v>197</v>
      </c>
      <c r="B127" s="65" t="s">
        <v>362</v>
      </c>
      <c r="C127" s="62" t="s">
        <v>363</v>
      </c>
      <c r="D127" s="95" t="s">
        <v>218</v>
      </c>
      <c r="E127" s="65" t="s">
        <v>72</v>
      </c>
      <c r="F127" s="62" t="s">
        <v>30</v>
      </c>
      <c r="G127" s="65" t="s">
        <v>31</v>
      </c>
      <c r="H127" s="65" t="s">
        <v>36</v>
      </c>
      <c r="I127" s="62" t="s">
        <v>32</v>
      </c>
      <c r="J127" s="65" t="s">
        <v>33</v>
      </c>
      <c r="K127" s="66">
        <v>2327702.22</v>
      </c>
      <c r="L127" s="88">
        <v>42522</v>
      </c>
      <c r="M127" s="65" t="s">
        <v>137</v>
      </c>
      <c r="N127" s="65" t="s">
        <v>37</v>
      </c>
      <c r="O127" s="142" t="s">
        <v>35</v>
      </c>
      <c r="P127" s="180"/>
      <c r="Q127" s="180"/>
      <c r="R127" s="180"/>
      <c r="S127" s="180"/>
      <c r="T127" s="180"/>
      <c r="U127" s="180"/>
      <c r="V127" s="181"/>
    </row>
    <row r="128" spans="1:22" s="67" customFormat="1" ht="60">
      <c r="A128" s="62" t="s">
        <v>198</v>
      </c>
      <c r="B128" s="63" t="s">
        <v>449</v>
      </c>
      <c r="C128" s="62" t="s">
        <v>449</v>
      </c>
      <c r="D128" s="95" t="s">
        <v>215</v>
      </c>
      <c r="E128" s="65" t="s">
        <v>72</v>
      </c>
      <c r="F128" s="62" t="s">
        <v>52</v>
      </c>
      <c r="G128" s="65" t="s">
        <v>53</v>
      </c>
      <c r="H128" s="65" t="s">
        <v>36</v>
      </c>
      <c r="I128" s="62" t="s">
        <v>32</v>
      </c>
      <c r="J128" s="65" t="s">
        <v>33</v>
      </c>
      <c r="K128" s="66">
        <v>152466.66</v>
      </c>
      <c r="L128" s="65" t="s">
        <v>247</v>
      </c>
      <c r="M128" s="65" t="s">
        <v>137</v>
      </c>
      <c r="N128" s="65" t="s">
        <v>70</v>
      </c>
      <c r="O128" s="142" t="s">
        <v>35</v>
      </c>
      <c r="P128" s="143"/>
      <c r="Q128" s="143"/>
      <c r="R128" s="143"/>
      <c r="S128" s="143"/>
      <c r="T128" s="143"/>
      <c r="U128" s="143"/>
      <c r="V128" s="144"/>
    </row>
    <row r="129" spans="1:22" s="67" customFormat="1" ht="36">
      <c r="A129" s="62" t="s">
        <v>199</v>
      </c>
      <c r="B129" s="65" t="s">
        <v>365</v>
      </c>
      <c r="C129" s="62" t="s">
        <v>364</v>
      </c>
      <c r="D129" s="95" t="s">
        <v>106</v>
      </c>
      <c r="E129" s="65" t="s">
        <v>107</v>
      </c>
      <c r="F129" s="62" t="s">
        <v>30</v>
      </c>
      <c r="G129" s="65" t="s">
        <v>31</v>
      </c>
      <c r="H129" s="65" t="s">
        <v>36</v>
      </c>
      <c r="I129" s="62" t="s">
        <v>32</v>
      </c>
      <c r="J129" s="65" t="s">
        <v>33</v>
      </c>
      <c r="K129" s="96">
        <v>1191566.79</v>
      </c>
      <c r="L129" s="68" t="s">
        <v>247</v>
      </c>
      <c r="M129" s="65" t="s">
        <v>137</v>
      </c>
      <c r="N129" s="65" t="s">
        <v>70</v>
      </c>
      <c r="O129" s="148" t="s">
        <v>35</v>
      </c>
      <c r="P129" s="148"/>
      <c r="Q129" s="148"/>
      <c r="R129" s="148"/>
      <c r="S129" s="148"/>
      <c r="T129" s="148"/>
      <c r="U129" s="148"/>
      <c r="V129" s="148"/>
    </row>
    <row r="130" spans="1:22" s="67" customFormat="1" ht="36">
      <c r="A130" s="62" t="s">
        <v>200</v>
      </c>
      <c r="B130" s="63" t="s">
        <v>161</v>
      </c>
      <c r="C130" s="62" t="s">
        <v>562</v>
      </c>
      <c r="D130" s="95" t="s">
        <v>217</v>
      </c>
      <c r="E130" s="65" t="s">
        <v>172</v>
      </c>
      <c r="F130" s="62" t="s">
        <v>30</v>
      </c>
      <c r="G130" s="65" t="s">
        <v>31</v>
      </c>
      <c r="H130" s="65" t="s">
        <v>36</v>
      </c>
      <c r="I130" s="62" t="s">
        <v>32</v>
      </c>
      <c r="J130" s="65" t="s">
        <v>33</v>
      </c>
      <c r="K130" s="96">
        <v>711285.12</v>
      </c>
      <c r="L130" s="62" t="s">
        <v>247</v>
      </c>
      <c r="M130" s="65" t="s">
        <v>137</v>
      </c>
      <c r="N130" s="65" t="s">
        <v>70</v>
      </c>
      <c r="O130" s="148" t="s">
        <v>35</v>
      </c>
      <c r="P130" s="148"/>
      <c r="Q130" s="148"/>
      <c r="R130" s="148"/>
      <c r="S130" s="148"/>
      <c r="T130" s="148"/>
      <c r="U130" s="148"/>
      <c r="V130" s="148"/>
    </row>
    <row r="131" spans="1:22" s="67" customFormat="1" ht="91.5" customHeight="1">
      <c r="A131" s="62" t="s">
        <v>201</v>
      </c>
      <c r="B131" s="97" t="s">
        <v>275</v>
      </c>
      <c r="C131" s="62" t="s">
        <v>274</v>
      </c>
      <c r="D131" s="95" t="s">
        <v>270</v>
      </c>
      <c r="E131" s="65" t="s">
        <v>138</v>
      </c>
      <c r="F131" s="62" t="s">
        <v>139</v>
      </c>
      <c r="G131" s="65" t="s">
        <v>140</v>
      </c>
      <c r="H131" s="65" t="s">
        <v>36</v>
      </c>
      <c r="I131" s="62" t="s">
        <v>32</v>
      </c>
      <c r="J131" s="65" t="s">
        <v>33</v>
      </c>
      <c r="K131" s="66">
        <v>29136026.92</v>
      </c>
      <c r="L131" s="65" t="s">
        <v>247</v>
      </c>
      <c r="M131" s="65" t="s">
        <v>481</v>
      </c>
      <c r="N131" s="65" t="s">
        <v>70</v>
      </c>
      <c r="O131" s="148" t="s">
        <v>35</v>
      </c>
      <c r="P131" s="148"/>
      <c r="Q131" s="148"/>
      <c r="R131" s="148"/>
      <c r="S131" s="148"/>
      <c r="T131" s="148"/>
      <c r="U131" s="148"/>
      <c r="V131" s="148"/>
    </row>
    <row r="132" spans="1:22" s="67" customFormat="1" ht="68.25" customHeight="1">
      <c r="A132" s="138" t="s">
        <v>202</v>
      </c>
      <c r="B132" s="97" t="s">
        <v>272</v>
      </c>
      <c r="C132" s="62" t="s">
        <v>273</v>
      </c>
      <c r="D132" s="95" t="s">
        <v>482</v>
      </c>
      <c r="E132" s="65" t="s">
        <v>71</v>
      </c>
      <c r="F132" s="62" t="s">
        <v>139</v>
      </c>
      <c r="G132" s="65" t="s">
        <v>140</v>
      </c>
      <c r="H132" s="65" t="s">
        <v>36</v>
      </c>
      <c r="I132" s="62" t="s">
        <v>32</v>
      </c>
      <c r="J132" s="65" t="s">
        <v>33</v>
      </c>
      <c r="K132" s="66">
        <v>3474325.46</v>
      </c>
      <c r="L132" s="65" t="s">
        <v>247</v>
      </c>
      <c r="M132" s="65" t="s">
        <v>484</v>
      </c>
      <c r="N132" s="65" t="s">
        <v>70</v>
      </c>
      <c r="O132" s="148" t="s">
        <v>35</v>
      </c>
      <c r="P132" s="148"/>
      <c r="Q132" s="148"/>
      <c r="R132" s="148"/>
      <c r="S132" s="148"/>
      <c r="T132" s="148"/>
      <c r="U132" s="148"/>
      <c r="V132" s="148"/>
    </row>
    <row r="133" spans="1:22" s="67" customFormat="1" ht="68.25" customHeight="1">
      <c r="A133" s="138" t="s">
        <v>203</v>
      </c>
      <c r="B133" s="97" t="s">
        <v>272</v>
      </c>
      <c r="C133" s="62" t="s">
        <v>273</v>
      </c>
      <c r="D133" s="95" t="s">
        <v>483</v>
      </c>
      <c r="E133" s="65" t="s">
        <v>71</v>
      </c>
      <c r="F133" s="62" t="s">
        <v>139</v>
      </c>
      <c r="G133" s="65" t="s">
        <v>140</v>
      </c>
      <c r="H133" s="65" t="s">
        <v>36</v>
      </c>
      <c r="I133" s="62" t="s">
        <v>32</v>
      </c>
      <c r="J133" s="65" t="s">
        <v>33</v>
      </c>
      <c r="K133" s="66">
        <v>32177770.04</v>
      </c>
      <c r="L133" s="65" t="s">
        <v>247</v>
      </c>
      <c r="M133" s="65" t="s">
        <v>484</v>
      </c>
      <c r="N133" s="65" t="s">
        <v>70</v>
      </c>
      <c r="O133" s="148" t="s">
        <v>35</v>
      </c>
      <c r="P133" s="148"/>
      <c r="Q133" s="148"/>
      <c r="R133" s="148"/>
      <c r="S133" s="148"/>
      <c r="T133" s="148"/>
      <c r="U133" s="148"/>
      <c r="V133" s="148"/>
    </row>
    <row r="134" spans="1:22" s="67" customFormat="1" ht="84">
      <c r="A134" s="138" t="s">
        <v>392</v>
      </c>
      <c r="B134" s="65" t="s">
        <v>436</v>
      </c>
      <c r="C134" s="62" t="s">
        <v>437</v>
      </c>
      <c r="D134" s="95" t="s">
        <v>125</v>
      </c>
      <c r="E134" s="65" t="s">
        <v>109</v>
      </c>
      <c r="F134" s="62" t="s">
        <v>30</v>
      </c>
      <c r="G134" s="65" t="s">
        <v>31</v>
      </c>
      <c r="H134" s="65" t="s">
        <v>36</v>
      </c>
      <c r="I134" s="62" t="s">
        <v>32</v>
      </c>
      <c r="J134" s="65" t="s">
        <v>33</v>
      </c>
      <c r="K134" s="96">
        <v>357001.9</v>
      </c>
      <c r="L134" s="65" t="s">
        <v>247</v>
      </c>
      <c r="M134" s="65" t="s">
        <v>248</v>
      </c>
      <c r="N134" s="65" t="s">
        <v>42</v>
      </c>
      <c r="O134" s="142" t="s">
        <v>35</v>
      </c>
      <c r="P134" s="180"/>
      <c r="Q134" s="180"/>
      <c r="R134" s="180"/>
      <c r="S134" s="180"/>
      <c r="T134" s="180"/>
      <c r="U134" s="180"/>
      <c r="V134" s="181"/>
    </row>
    <row r="135" spans="1:22" s="67" customFormat="1" ht="56.25">
      <c r="A135" s="138" t="s">
        <v>393</v>
      </c>
      <c r="B135" s="63" t="s">
        <v>438</v>
      </c>
      <c r="C135" s="62" t="s">
        <v>439</v>
      </c>
      <c r="D135" s="95" t="s">
        <v>545</v>
      </c>
      <c r="E135" s="65" t="s">
        <v>172</v>
      </c>
      <c r="F135" s="62" t="s">
        <v>30</v>
      </c>
      <c r="G135" s="65" t="s">
        <v>31</v>
      </c>
      <c r="H135" s="65" t="s">
        <v>36</v>
      </c>
      <c r="I135" s="62" t="s">
        <v>32</v>
      </c>
      <c r="J135" s="65" t="s">
        <v>33</v>
      </c>
      <c r="K135" s="96">
        <v>504614.4</v>
      </c>
      <c r="L135" s="65" t="s">
        <v>457</v>
      </c>
      <c r="M135" s="65" t="s">
        <v>546</v>
      </c>
      <c r="N135" s="65" t="s">
        <v>37</v>
      </c>
      <c r="O135" s="142" t="s">
        <v>35</v>
      </c>
      <c r="P135" s="180"/>
      <c r="Q135" s="180"/>
      <c r="R135" s="180"/>
      <c r="S135" s="180"/>
      <c r="T135" s="180"/>
      <c r="U135" s="180"/>
      <c r="V135" s="181"/>
    </row>
    <row r="136" spans="1:22" s="67" customFormat="1" ht="66.75" customHeight="1">
      <c r="A136" s="138" t="s">
        <v>204</v>
      </c>
      <c r="B136" s="63" t="s">
        <v>454</v>
      </c>
      <c r="C136" s="62" t="s">
        <v>455</v>
      </c>
      <c r="D136" s="64" t="s">
        <v>453</v>
      </c>
      <c r="E136" s="65" t="s">
        <v>72</v>
      </c>
      <c r="F136" s="62" t="s">
        <v>30</v>
      </c>
      <c r="G136" s="65" t="s">
        <v>31</v>
      </c>
      <c r="H136" s="65" t="s">
        <v>36</v>
      </c>
      <c r="I136" s="62" t="s">
        <v>32</v>
      </c>
      <c r="J136" s="65" t="s">
        <v>33</v>
      </c>
      <c r="K136" s="96">
        <v>195959.3</v>
      </c>
      <c r="L136" s="65" t="s">
        <v>247</v>
      </c>
      <c r="M136" s="65" t="s">
        <v>137</v>
      </c>
      <c r="N136" s="65" t="s">
        <v>43</v>
      </c>
      <c r="O136" s="142" t="s">
        <v>35</v>
      </c>
      <c r="P136" s="180"/>
      <c r="Q136" s="180"/>
      <c r="R136" s="180"/>
      <c r="S136" s="180"/>
      <c r="T136" s="180"/>
      <c r="U136" s="180"/>
      <c r="V136" s="181"/>
    </row>
    <row r="137" spans="1:22" s="67" customFormat="1" ht="24">
      <c r="A137" s="138" t="s">
        <v>205</v>
      </c>
      <c r="B137" s="62" t="s">
        <v>252</v>
      </c>
      <c r="C137" s="62" t="s">
        <v>253</v>
      </c>
      <c r="D137" s="95" t="s">
        <v>174</v>
      </c>
      <c r="E137" s="65" t="s">
        <v>126</v>
      </c>
      <c r="F137" s="62" t="s">
        <v>30</v>
      </c>
      <c r="G137" s="65" t="s">
        <v>31</v>
      </c>
      <c r="H137" s="62" t="s">
        <v>25</v>
      </c>
      <c r="I137" s="62" t="s">
        <v>32</v>
      </c>
      <c r="J137" s="65" t="s">
        <v>33</v>
      </c>
      <c r="K137" s="96">
        <v>1443911.53</v>
      </c>
      <c r="L137" s="65" t="s">
        <v>250</v>
      </c>
      <c r="M137" s="65" t="s">
        <v>251</v>
      </c>
      <c r="N137" s="65" t="s">
        <v>37</v>
      </c>
      <c r="O137" s="142" t="s">
        <v>35</v>
      </c>
      <c r="P137" s="143"/>
      <c r="Q137" s="143"/>
      <c r="R137" s="143"/>
      <c r="S137" s="143"/>
      <c r="T137" s="143"/>
      <c r="U137" s="143"/>
      <c r="V137" s="144"/>
    </row>
    <row r="138" spans="1:22" s="67" customFormat="1" ht="72">
      <c r="A138" s="138" t="s">
        <v>52</v>
      </c>
      <c r="B138" s="63" t="s">
        <v>566</v>
      </c>
      <c r="C138" s="62" t="s">
        <v>313</v>
      </c>
      <c r="D138" s="64" t="s">
        <v>323</v>
      </c>
      <c r="E138" s="65" t="s">
        <v>66</v>
      </c>
      <c r="F138" s="62" t="s">
        <v>30</v>
      </c>
      <c r="G138" s="65" t="s">
        <v>31</v>
      </c>
      <c r="H138" s="65" t="s">
        <v>36</v>
      </c>
      <c r="I138" s="62" t="s">
        <v>32</v>
      </c>
      <c r="J138" s="65" t="s">
        <v>33</v>
      </c>
      <c r="K138" s="66">
        <v>829571.86</v>
      </c>
      <c r="L138" s="65" t="s">
        <v>280</v>
      </c>
      <c r="M138" s="65" t="s">
        <v>317</v>
      </c>
      <c r="N138" s="65" t="s">
        <v>37</v>
      </c>
      <c r="O138" s="148" t="s">
        <v>35</v>
      </c>
      <c r="P138" s="148"/>
      <c r="Q138" s="148"/>
      <c r="R138" s="148"/>
      <c r="S138" s="148"/>
      <c r="T138" s="148"/>
      <c r="U138" s="148"/>
      <c r="V138" s="148"/>
    </row>
    <row r="139" spans="1:22" s="67" customFormat="1" ht="72">
      <c r="A139" s="138" t="s">
        <v>139</v>
      </c>
      <c r="B139" s="63" t="s">
        <v>477</v>
      </c>
      <c r="C139" s="62" t="s">
        <v>313</v>
      </c>
      <c r="D139" s="64" t="s">
        <v>469</v>
      </c>
      <c r="E139" s="65" t="s">
        <v>66</v>
      </c>
      <c r="F139" s="62" t="s">
        <v>30</v>
      </c>
      <c r="G139" s="65" t="s">
        <v>31</v>
      </c>
      <c r="H139" s="65" t="s">
        <v>36</v>
      </c>
      <c r="I139" s="62" t="s">
        <v>32</v>
      </c>
      <c r="J139" s="65" t="s">
        <v>33</v>
      </c>
      <c r="K139" s="66">
        <v>181916.7</v>
      </c>
      <c r="L139" s="65" t="s">
        <v>280</v>
      </c>
      <c r="M139" s="65" t="s">
        <v>350</v>
      </c>
      <c r="N139" s="65" t="s">
        <v>37</v>
      </c>
      <c r="O139" s="148" t="s">
        <v>35</v>
      </c>
      <c r="P139" s="148"/>
      <c r="Q139" s="148"/>
      <c r="R139" s="148"/>
      <c r="S139" s="148"/>
      <c r="T139" s="148"/>
      <c r="U139" s="148"/>
      <c r="V139" s="148"/>
    </row>
    <row r="140" spans="1:22" s="67" customFormat="1" ht="60">
      <c r="A140" s="138" t="s">
        <v>219</v>
      </c>
      <c r="B140" s="63" t="s">
        <v>509</v>
      </c>
      <c r="C140" s="63" t="s">
        <v>510</v>
      </c>
      <c r="D140" s="64" t="s">
        <v>507</v>
      </c>
      <c r="E140" s="65" t="s">
        <v>72</v>
      </c>
      <c r="F140" s="62" t="s">
        <v>30</v>
      </c>
      <c r="G140" s="65" t="s">
        <v>31</v>
      </c>
      <c r="H140" s="65" t="s">
        <v>36</v>
      </c>
      <c r="I140" s="62" t="s">
        <v>32</v>
      </c>
      <c r="J140" s="65" t="s">
        <v>33</v>
      </c>
      <c r="K140" s="66">
        <v>475150.97</v>
      </c>
      <c r="L140" s="65" t="s">
        <v>349</v>
      </c>
      <c r="M140" s="65" t="s">
        <v>350</v>
      </c>
      <c r="N140" s="65" t="s">
        <v>42</v>
      </c>
      <c r="O140" s="148" t="s">
        <v>35</v>
      </c>
      <c r="P140" s="148"/>
      <c r="Q140" s="148"/>
      <c r="R140" s="148"/>
      <c r="S140" s="148"/>
      <c r="T140" s="148"/>
      <c r="U140" s="148"/>
      <c r="V140" s="148"/>
    </row>
    <row r="141" spans="1:22" s="67" customFormat="1" ht="72">
      <c r="A141" s="138" t="s">
        <v>220</v>
      </c>
      <c r="B141" s="63" t="s">
        <v>477</v>
      </c>
      <c r="C141" s="62" t="s">
        <v>313</v>
      </c>
      <c r="D141" s="64" t="s">
        <v>456</v>
      </c>
      <c r="E141" s="65" t="s">
        <v>66</v>
      </c>
      <c r="F141" s="62" t="s">
        <v>30</v>
      </c>
      <c r="G141" s="65" t="s">
        <v>31</v>
      </c>
      <c r="H141" s="65" t="s">
        <v>36</v>
      </c>
      <c r="I141" s="62" t="s">
        <v>32</v>
      </c>
      <c r="J141" s="65" t="s">
        <v>33</v>
      </c>
      <c r="K141" s="66">
        <v>334050.92</v>
      </c>
      <c r="L141" s="65" t="s">
        <v>457</v>
      </c>
      <c r="M141" s="65" t="s">
        <v>293</v>
      </c>
      <c r="N141" s="65" t="s">
        <v>37</v>
      </c>
      <c r="O141" s="148" t="s">
        <v>35</v>
      </c>
      <c r="P141" s="148"/>
      <c r="Q141" s="148"/>
      <c r="R141" s="148"/>
      <c r="S141" s="148"/>
      <c r="T141" s="148"/>
      <c r="U141" s="148"/>
      <c r="V141" s="148"/>
    </row>
    <row r="142" spans="1:22" s="67" customFormat="1" ht="33.75">
      <c r="A142" s="138" t="s">
        <v>221</v>
      </c>
      <c r="B142" s="138" t="s">
        <v>252</v>
      </c>
      <c r="C142" s="138" t="s">
        <v>253</v>
      </c>
      <c r="D142" s="141" t="s">
        <v>573</v>
      </c>
      <c r="E142" s="65" t="s">
        <v>126</v>
      </c>
      <c r="F142" s="138" t="s">
        <v>30</v>
      </c>
      <c r="G142" s="65" t="s">
        <v>31</v>
      </c>
      <c r="H142" s="139" t="s">
        <v>25</v>
      </c>
      <c r="I142" s="138" t="s">
        <v>32</v>
      </c>
      <c r="J142" s="65" t="s">
        <v>33</v>
      </c>
      <c r="K142" s="96">
        <v>150475.96</v>
      </c>
      <c r="L142" s="65" t="s">
        <v>457</v>
      </c>
      <c r="M142" s="65" t="s">
        <v>574</v>
      </c>
      <c r="N142" s="65" t="s">
        <v>37</v>
      </c>
      <c r="O142" s="142" t="s">
        <v>35</v>
      </c>
      <c r="P142" s="143"/>
      <c r="Q142" s="143"/>
      <c r="R142" s="143"/>
      <c r="S142" s="143"/>
      <c r="T142" s="143"/>
      <c r="U142" s="143"/>
      <c r="V142" s="144"/>
    </row>
    <row r="143" spans="1:22" s="67" customFormat="1" ht="72">
      <c r="A143" s="138" t="s">
        <v>222</v>
      </c>
      <c r="B143" s="65" t="s">
        <v>434</v>
      </c>
      <c r="C143" s="87" t="s">
        <v>260</v>
      </c>
      <c r="D143" s="89" t="s">
        <v>471</v>
      </c>
      <c r="E143" s="65" t="s">
        <v>82</v>
      </c>
      <c r="F143" s="62" t="s">
        <v>30</v>
      </c>
      <c r="G143" s="65" t="s">
        <v>31</v>
      </c>
      <c r="H143" s="65" t="s">
        <v>36</v>
      </c>
      <c r="I143" s="62" t="s">
        <v>32</v>
      </c>
      <c r="J143" s="65" t="s">
        <v>33</v>
      </c>
      <c r="K143" s="66">
        <v>1647661</v>
      </c>
      <c r="L143" s="65" t="s">
        <v>349</v>
      </c>
      <c r="M143" s="62" t="s">
        <v>470</v>
      </c>
      <c r="N143" s="65" t="s">
        <v>70</v>
      </c>
      <c r="O143" s="142" t="s">
        <v>35</v>
      </c>
      <c r="P143" s="143"/>
      <c r="Q143" s="143"/>
      <c r="R143" s="143"/>
      <c r="S143" s="143"/>
      <c r="T143" s="143"/>
      <c r="U143" s="143"/>
      <c r="V143" s="144"/>
    </row>
    <row r="144" spans="1:22" s="67" customFormat="1" ht="72">
      <c r="A144" s="138" t="s">
        <v>223</v>
      </c>
      <c r="B144" s="65" t="s">
        <v>547</v>
      </c>
      <c r="C144" s="87" t="s">
        <v>313</v>
      </c>
      <c r="D144" s="89" t="s">
        <v>544</v>
      </c>
      <c r="E144" s="65" t="s">
        <v>82</v>
      </c>
      <c r="F144" s="62" t="s">
        <v>30</v>
      </c>
      <c r="G144" s="65" t="s">
        <v>31</v>
      </c>
      <c r="H144" s="65" t="s">
        <v>36</v>
      </c>
      <c r="I144" s="62" t="s">
        <v>32</v>
      </c>
      <c r="J144" s="65" t="s">
        <v>33</v>
      </c>
      <c r="K144" s="66">
        <v>685108</v>
      </c>
      <c r="L144" s="65" t="s">
        <v>349</v>
      </c>
      <c r="M144" s="62" t="s">
        <v>335</v>
      </c>
      <c r="N144" s="65" t="s">
        <v>42</v>
      </c>
      <c r="O144" s="142" t="s">
        <v>35</v>
      </c>
      <c r="P144" s="143"/>
      <c r="Q144" s="143"/>
      <c r="R144" s="143"/>
      <c r="S144" s="143"/>
      <c r="T144" s="143"/>
      <c r="U144" s="143"/>
      <c r="V144" s="144"/>
    </row>
    <row r="145" spans="1:22" s="67" customFormat="1" ht="82.5" customHeight="1">
      <c r="A145" s="138" t="s">
        <v>225</v>
      </c>
      <c r="B145" s="65" t="s">
        <v>460</v>
      </c>
      <c r="C145" s="62" t="s">
        <v>461</v>
      </c>
      <c r="D145" s="64" t="s">
        <v>459</v>
      </c>
      <c r="E145" s="65" t="s">
        <v>72</v>
      </c>
      <c r="F145" s="62" t="s">
        <v>30</v>
      </c>
      <c r="G145" s="65" t="s">
        <v>31</v>
      </c>
      <c r="H145" s="65" t="s">
        <v>36</v>
      </c>
      <c r="I145" s="62" t="s">
        <v>32</v>
      </c>
      <c r="J145" s="65" t="s">
        <v>33</v>
      </c>
      <c r="K145" s="96">
        <v>648705</v>
      </c>
      <c r="L145" s="65" t="s">
        <v>457</v>
      </c>
      <c r="M145" s="65" t="s">
        <v>293</v>
      </c>
      <c r="N145" s="65" t="s">
        <v>37</v>
      </c>
      <c r="O145" s="142" t="s">
        <v>35</v>
      </c>
      <c r="P145" s="180"/>
      <c r="Q145" s="180"/>
      <c r="R145" s="180"/>
      <c r="S145" s="180"/>
      <c r="T145" s="180"/>
      <c r="U145" s="180"/>
      <c r="V145" s="181"/>
    </row>
    <row r="146" spans="1:22" s="67" customFormat="1" ht="82.5" customHeight="1">
      <c r="A146" s="138" t="s">
        <v>226</v>
      </c>
      <c r="B146" s="65" t="s">
        <v>166</v>
      </c>
      <c r="C146" s="62" t="s">
        <v>570</v>
      </c>
      <c r="D146" s="64" t="s">
        <v>565</v>
      </c>
      <c r="E146" s="65" t="s">
        <v>554</v>
      </c>
      <c r="F146" s="62" t="s">
        <v>30</v>
      </c>
      <c r="G146" s="65" t="s">
        <v>31</v>
      </c>
      <c r="H146" s="65" t="s">
        <v>36</v>
      </c>
      <c r="I146" s="62" t="s">
        <v>32</v>
      </c>
      <c r="J146" s="65" t="s">
        <v>33</v>
      </c>
      <c r="K146" s="96">
        <v>521329</v>
      </c>
      <c r="L146" s="65" t="s">
        <v>457</v>
      </c>
      <c r="M146" s="65" t="s">
        <v>546</v>
      </c>
      <c r="N146" s="65" t="s">
        <v>70</v>
      </c>
      <c r="O146" s="142" t="s">
        <v>35</v>
      </c>
      <c r="P146" s="180"/>
      <c r="Q146" s="180"/>
      <c r="R146" s="180"/>
      <c r="S146" s="180"/>
      <c r="T146" s="180"/>
      <c r="U146" s="180"/>
      <c r="V146" s="181"/>
    </row>
    <row r="147" spans="1:22" s="67" customFormat="1" ht="82.5" customHeight="1">
      <c r="A147" s="138" t="s">
        <v>228</v>
      </c>
      <c r="B147" s="65" t="s">
        <v>558</v>
      </c>
      <c r="C147" s="62" t="s">
        <v>461</v>
      </c>
      <c r="D147" s="64" t="s">
        <v>556</v>
      </c>
      <c r="E147" s="65" t="s">
        <v>120</v>
      </c>
      <c r="F147" s="62" t="s">
        <v>30</v>
      </c>
      <c r="G147" s="65" t="s">
        <v>31</v>
      </c>
      <c r="H147" s="65" t="s">
        <v>36</v>
      </c>
      <c r="I147" s="62" t="s">
        <v>32</v>
      </c>
      <c r="J147" s="65" t="s">
        <v>33</v>
      </c>
      <c r="K147" s="96">
        <v>1261153</v>
      </c>
      <c r="L147" s="65" t="s">
        <v>457</v>
      </c>
      <c r="M147" s="65" t="s">
        <v>297</v>
      </c>
      <c r="N147" s="65" t="s">
        <v>37</v>
      </c>
      <c r="O147" s="142" t="s">
        <v>35</v>
      </c>
      <c r="P147" s="180"/>
      <c r="Q147" s="180"/>
      <c r="R147" s="180"/>
      <c r="S147" s="180"/>
      <c r="T147" s="180"/>
      <c r="U147" s="180"/>
      <c r="V147" s="181"/>
    </row>
    <row r="148" spans="1:22" s="67" customFormat="1" ht="60">
      <c r="A148" s="138" t="s">
        <v>465</v>
      </c>
      <c r="B148" s="63" t="s">
        <v>568</v>
      </c>
      <c r="C148" s="62" t="s">
        <v>244</v>
      </c>
      <c r="D148" s="95" t="s">
        <v>243</v>
      </c>
      <c r="E148" s="65" t="s">
        <v>121</v>
      </c>
      <c r="F148" s="62" t="s">
        <v>30</v>
      </c>
      <c r="G148" s="65" t="s">
        <v>31</v>
      </c>
      <c r="H148" s="65" t="s">
        <v>36</v>
      </c>
      <c r="I148" s="62" t="s">
        <v>32</v>
      </c>
      <c r="J148" s="65" t="s">
        <v>33</v>
      </c>
      <c r="K148" s="66">
        <v>419960.82</v>
      </c>
      <c r="L148" s="62" t="s">
        <v>245</v>
      </c>
      <c r="M148" s="65" t="s">
        <v>246</v>
      </c>
      <c r="N148" s="65" t="s">
        <v>122</v>
      </c>
      <c r="O148" s="148" t="s">
        <v>35</v>
      </c>
      <c r="P148" s="185"/>
      <c r="Q148" s="185"/>
      <c r="R148" s="185"/>
      <c r="S148" s="185"/>
      <c r="T148" s="185"/>
      <c r="U148" s="185"/>
      <c r="V148" s="185"/>
    </row>
    <row r="149" spans="1:22" s="67" customFormat="1" ht="77.25" customHeight="1">
      <c r="A149" s="138" t="s">
        <v>502</v>
      </c>
      <c r="B149" s="63" t="s">
        <v>263</v>
      </c>
      <c r="C149" s="62" t="s">
        <v>264</v>
      </c>
      <c r="D149" s="98" t="s">
        <v>119</v>
      </c>
      <c r="E149" s="65" t="s">
        <v>120</v>
      </c>
      <c r="F149" s="62" t="s">
        <v>30</v>
      </c>
      <c r="G149" s="65" t="s">
        <v>31</v>
      </c>
      <c r="H149" s="65" t="s">
        <v>36</v>
      </c>
      <c r="I149" s="62" t="s">
        <v>32</v>
      </c>
      <c r="J149" s="65" t="s">
        <v>33</v>
      </c>
      <c r="K149" s="66">
        <v>7800000</v>
      </c>
      <c r="L149" s="62" t="s">
        <v>245</v>
      </c>
      <c r="M149" s="65" t="s">
        <v>234</v>
      </c>
      <c r="N149" s="65" t="s">
        <v>37</v>
      </c>
      <c r="O149" s="148" t="s">
        <v>35</v>
      </c>
      <c r="P149" s="185"/>
      <c r="Q149" s="185"/>
      <c r="R149" s="185"/>
      <c r="S149" s="185"/>
      <c r="T149" s="185"/>
      <c r="U149" s="185"/>
      <c r="V149" s="185"/>
    </row>
    <row r="150" spans="1:22" s="67" customFormat="1" ht="77.25" customHeight="1">
      <c r="A150" s="138" t="s">
        <v>503</v>
      </c>
      <c r="B150" s="63" t="s">
        <v>444</v>
      </c>
      <c r="C150" s="87" t="s">
        <v>445</v>
      </c>
      <c r="D150" s="98" t="s">
        <v>372</v>
      </c>
      <c r="E150" s="65" t="s">
        <v>120</v>
      </c>
      <c r="F150" s="62" t="s">
        <v>30</v>
      </c>
      <c r="G150" s="65" t="s">
        <v>31</v>
      </c>
      <c r="H150" s="65" t="s">
        <v>36</v>
      </c>
      <c r="I150" s="62" t="s">
        <v>32</v>
      </c>
      <c r="J150" s="65" t="s">
        <v>33</v>
      </c>
      <c r="K150" s="66">
        <f>210000*1.18</f>
        <v>247800</v>
      </c>
      <c r="L150" s="62" t="s">
        <v>245</v>
      </c>
      <c r="M150" s="65" t="s">
        <v>373</v>
      </c>
      <c r="N150" s="65" t="s">
        <v>37</v>
      </c>
      <c r="O150" s="148" t="s">
        <v>35</v>
      </c>
      <c r="P150" s="185"/>
      <c r="Q150" s="185"/>
      <c r="R150" s="185"/>
      <c r="S150" s="185"/>
      <c r="T150" s="185"/>
      <c r="U150" s="185"/>
      <c r="V150" s="185"/>
    </row>
    <row r="151" spans="1:22" s="67" customFormat="1" ht="72">
      <c r="A151" s="138" t="s">
        <v>504</v>
      </c>
      <c r="B151" s="65" t="s">
        <v>427</v>
      </c>
      <c r="C151" s="87" t="s">
        <v>446</v>
      </c>
      <c r="D151" s="64" t="s">
        <v>224</v>
      </c>
      <c r="E151" s="65" t="s">
        <v>112</v>
      </c>
      <c r="F151" s="62" t="s">
        <v>30</v>
      </c>
      <c r="G151" s="65" t="s">
        <v>31</v>
      </c>
      <c r="H151" s="65" t="s">
        <v>91</v>
      </c>
      <c r="I151" s="62" t="s">
        <v>32</v>
      </c>
      <c r="J151" s="65" t="s">
        <v>33</v>
      </c>
      <c r="K151" s="66">
        <f>1549875.71*1.18</f>
        <v>1828853.3377999999</v>
      </c>
      <c r="L151" s="62" t="s">
        <v>241</v>
      </c>
      <c r="M151" s="65" t="s">
        <v>327</v>
      </c>
      <c r="N151" s="65" t="s">
        <v>37</v>
      </c>
      <c r="O151" s="142" t="s">
        <v>35</v>
      </c>
      <c r="P151" s="143"/>
      <c r="Q151" s="143"/>
      <c r="R151" s="143"/>
      <c r="S151" s="143"/>
      <c r="T151" s="143"/>
      <c r="U151" s="143"/>
      <c r="V151" s="144"/>
    </row>
    <row r="152" spans="1:22" s="67" customFormat="1" ht="36">
      <c r="A152" s="138" t="s">
        <v>505</v>
      </c>
      <c r="B152" s="63" t="s">
        <v>447</v>
      </c>
      <c r="C152" s="62" t="s">
        <v>569</v>
      </c>
      <c r="D152" s="95" t="s">
        <v>242</v>
      </c>
      <c r="E152" s="65" t="s">
        <v>123</v>
      </c>
      <c r="F152" s="62" t="s">
        <v>30</v>
      </c>
      <c r="G152" s="65" t="s">
        <v>31</v>
      </c>
      <c r="H152" s="65" t="s">
        <v>36</v>
      </c>
      <c r="I152" s="62" t="s">
        <v>32</v>
      </c>
      <c r="J152" s="65" t="s">
        <v>33</v>
      </c>
      <c r="K152" s="66">
        <v>32598574.27</v>
      </c>
      <c r="L152" s="62" t="s">
        <v>241</v>
      </c>
      <c r="M152" s="65" t="s">
        <v>234</v>
      </c>
      <c r="N152" s="65" t="s">
        <v>37</v>
      </c>
      <c r="O152" s="148" t="s">
        <v>35</v>
      </c>
      <c r="P152" s="148"/>
      <c r="Q152" s="148"/>
      <c r="R152" s="148"/>
      <c r="S152" s="148"/>
      <c r="T152" s="148"/>
      <c r="U152" s="148"/>
      <c r="V152" s="148"/>
    </row>
    <row r="153" spans="1:22" s="67" customFormat="1" ht="60">
      <c r="A153" s="138" t="s">
        <v>535</v>
      </c>
      <c r="B153" s="63" t="s">
        <v>55</v>
      </c>
      <c r="C153" s="62" t="s">
        <v>55</v>
      </c>
      <c r="D153" s="95" t="s">
        <v>135</v>
      </c>
      <c r="E153" s="65" t="s">
        <v>72</v>
      </c>
      <c r="F153" s="62" t="s">
        <v>52</v>
      </c>
      <c r="G153" s="65" t="s">
        <v>53</v>
      </c>
      <c r="H153" s="65" t="s">
        <v>136</v>
      </c>
      <c r="I153" s="62" t="s">
        <v>32</v>
      </c>
      <c r="J153" s="65" t="s">
        <v>33</v>
      </c>
      <c r="K153" s="66">
        <v>396480</v>
      </c>
      <c r="L153" s="65" t="s">
        <v>353</v>
      </c>
      <c r="M153" s="65" t="s">
        <v>234</v>
      </c>
      <c r="N153" s="65" t="s">
        <v>42</v>
      </c>
      <c r="O153" s="148" t="s">
        <v>35</v>
      </c>
      <c r="P153" s="148"/>
      <c r="Q153" s="148"/>
      <c r="R153" s="148"/>
      <c r="S153" s="148"/>
      <c r="T153" s="148"/>
      <c r="U153" s="148"/>
      <c r="V153" s="148"/>
    </row>
    <row r="154" spans="1:22" s="67" customFormat="1" ht="60">
      <c r="A154" s="138" t="s">
        <v>508</v>
      </c>
      <c r="B154" s="63" t="s">
        <v>444</v>
      </c>
      <c r="C154" s="87" t="s">
        <v>445</v>
      </c>
      <c r="D154" s="95" t="s">
        <v>497</v>
      </c>
      <c r="E154" s="65" t="s">
        <v>72</v>
      </c>
      <c r="F154" s="62" t="s">
        <v>30</v>
      </c>
      <c r="G154" s="65" t="s">
        <v>31</v>
      </c>
      <c r="H154" s="65" t="s">
        <v>36</v>
      </c>
      <c r="I154" s="62" t="s">
        <v>32</v>
      </c>
      <c r="J154" s="65" t="s">
        <v>33</v>
      </c>
      <c r="K154" s="66">
        <v>500000</v>
      </c>
      <c r="L154" s="65" t="s">
        <v>353</v>
      </c>
      <c r="M154" s="65" t="s">
        <v>498</v>
      </c>
      <c r="N154" s="65" t="s">
        <v>42</v>
      </c>
      <c r="O154" s="148" t="s">
        <v>35</v>
      </c>
      <c r="P154" s="148"/>
      <c r="Q154" s="148"/>
      <c r="R154" s="148"/>
      <c r="S154" s="148"/>
      <c r="T154" s="148"/>
      <c r="U154" s="148"/>
      <c r="V154" s="148"/>
    </row>
    <row r="155" spans="1:22" s="67" customFormat="1" ht="68.25" customHeight="1">
      <c r="A155" s="138" t="s">
        <v>515</v>
      </c>
      <c r="B155" s="97" t="s">
        <v>275</v>
      </c>
      <c r="C155" s="62" t="s">
        <v>274</v>
      </c>
      <c r="D155" s="95" t="s">
        <v>271</v>
      </c>
      <c r="E155" s="65" t="s">
        <v>71</v>
      </c>
      <c r="F155" s="62" t="s">
        <v>139</v>
      </c>
      <c r="G155" s="65" t="s">
        <v>140</v>
      </c>
      <c r="H155" s="65" t="s">
        <v>36</v>
      </c>
      <c r="I155" s="62" t="s">
        <v>32</v>
      </c>
      <c r="J155" s="65" t="s">
        <v>33</v>
      </c>
      <c r="K155" s="66">
        <v>339062439.6</v>
      </c>
      <c r="L155" s="65" t="s">
        <v>233</v>
      </c>
      <c r="M155" s="65" t="s">
        <v>269</v>
      </c>
      <c r="N155" s="65" t="s">
        <v>70</v>
      </c>
      <c r="O155" s="148" t="s">
        <v>35</v>
      </c>
      <c r="P155" s="148"/>
      <c r="Q155" s="148"/>
      <c r="R155" s="148"/>
      <c r="S155" s="148"/>
      <c r="T155" s="148"/>
      <c r="U155" s="148"/>
      <c r="V155" s="148"/>
    </row>
    <row r="156" spans="1:22" s="67" customFormat="1" ht="36">
      <c r="A156" s="138" t="s">
        <v>516</v>
      </c>
      <c r="B156" s="63" t="s">
        <v>448</v>
      </c>
      <c r="C156" s="62" t="s">
        <v>276</v>
      </c>
      <c r="D156" s="95" t="s">
        <v>141</v>
      </c>
      <c r="E156" s="65" t="s">
        <v>142</v>
      </c>
      <c r="F156" s="62" t="s">
        <v>52</v>
      </c>
      <c r="G156" s="65" t="s">
        <v>31</v>
      </c>
      <c r="H156" s="65" t="s">
        <v>36</v>
      </c>
      <c r="I156" s="62" t="s">
        <v>32</v>
      </c>
      <c r="J156" s="65" t="s">
        <v>33</v>
      </c>
      <c r="K156" s="66">
        <v>146930997.55</v>
      </c>
      <c r="L156" s="62" t="s">
        <v>254</v>
      </c>
      <c r="M156" s="65" t="s">
        <v>234</v>
      </c>
      <c r="N156" s="65" t="s">
        <v>37</v>
      </c>
      <c r="O156" s="148" t="s">
        <v>35</v>
      </c>
      <c r="P156" s="148"/>
      <c r="Q156" s="148"/>
      <c r="R156" s="148"/>
      <c r="S156" s="148"/>
      <c r="T156" s="148"/>
      <c r="U156" s="148"/>
      <c r="V156" s="148"/>
    </row>
    <row r="157" spans="1:22" s="67" customFormat="1" ht="60">
      <c r="A157" s="138" t="s">
        <v>517</v>
      </c>
      <c r="B157" s="63" t="s">
        <v>357</v>
      </c>
      <c r="C157" s="62" t="s">
        <v>358</v>
      </c>
      <c r="D157" s="99" t="s">
        <v>230</v>
      </c>
      <c r="E157" s="65" t="s">
        <v>72</v>
      </c>
      <c r="F157" s="100">
        <v>6510000</v>
      </c>
      <c r="G157" s="65" t="s">
        <v>231</v>
      </c>
      <c r="H157" s="65" t="s">
        <v>36</v>
      </c>
      <c r="I157" s="62" t="s">
        <v>32</v>
      </c>
      <c r="J157" s="65" t="s">
        <v>33</v>
      </c>
      <c r="K157" s="66">
        <v>200000000</v>
      </c>
      <c r="L157" s="62" t="s">
        <v>353</v>
      </c>
      <c r="M157" s="65" t="s">
        <v>254</v>
      </c>
      <c r="N157" s="65" t="s">
        <v>37</v>
      </c>
      <c r="O157" s="148" t="s">
        <v>35</v>
      </c>
      <c r="P157" s="148"/>
      <c r="Q157" s="148"/>
      <c r="R157" s="148"/>
      <c r="S157" s="148"/>
      <c r="T157" s="148"/>
      <c r="U157" s="148"/>
      <c r="V157" s="148"/>
    </row>
    <row r="158" spans="1:22" s="67" customFormat="1" ht="84">
      <c r="A158" s="138" t="s">
        <v>518</v>
      </c>
      <c r="B158" s="63" t="s">
        <v>256</v>
      </c>
      <c r="C158" s="62" t="s">
        <v>255</v>
      </c>
      <c r="D158" s="95" t="s">
        <v>211</v>
      </c>
      <c r="E158" s="65" t="s">
        <v>212</v>
      </c>
      <c r="F158" s="62" t="s">
        <v>30</v>
      </c>
      <c r="G158" s="65" t="s">
        <v>31</v>
      </c>
      <c r="H158" s="62" t="s">
        <v>25</v>
      </c>
      <c r="I158" s="62" t="s">
        <v>32</v>
      </c>
      <c r="J158" s="65" t="s">
        <v>33</v>
      </c>
      <c r="K158" s="66">
        <v>430100</v>
      </c>
      <c r="L158" s="62" t="s">
        <v>254</v>
      </c>
      <c r="M158" s="65" t="s">
        <v>234</v>
      </c>
      <c r="N158" s="65" t="s">
        <v>37</v>
      </c>
      <c r="O158" s="148" t="s">
        <v>35</v>
      </c>
      <c r="P158" s="148"/>
      <c r="Q158" s="148"/>
      <c r="R158" s="148"/>
      <c r="S158" s="148"/>
      <c r="T158" s="148"/>
      <c r="U158" s="148"/>
      <c r="V158" s="148"/>
    </row>
    <row r="159" spans="1:22" s="67" customFormat="1" ht="36">
      <c r="A159" s="138" t="s">
        <v>519</v>
      </c>
      <c r="B159" s="63" t="s">
        <v>258</v>
      </c>
      <c r="C159" s="62" t="s">
        <v>259</v>
      </c>
      <c r="D159" s="95" t="s">
        <v>257</v>
      </c>
      <c r="E159" s="65" t="s">
        <v>213</v>
      </c>
      <c r="F159" s="62" t="s">
        <v>30</v>
      </c>
      <c r="G159" s="65" t="s">
        <v>31</v>
      </c>
      <c r="H159" s="62" t="s">
        <v>25</v>
      </c>
      <c r="I159" s="62" t="s">
        <v>32</v>
      </c>
      <c r="J159" s="65" t="s">
        <v>33</v>
      </c>
      <c r="K159" s="66">
        <v>746845.92</v>
      </c>
      <c r="L159" s="62" t="s">
        <v>210</v>
      </c>
      <c r="M159" s="65" t="s">
        <v>137</v>
      </c>
      <c r="N159" s="65" t="s">
        <v>214</v>
      </c>
      <c r="O159" s="148" t="s">
        <v>35</v>
      </c>
      <c r="P159" s="148"/>
      <c r="Q159" s="148"/>
      <c r="R159" s="148"/>
      <c r="S159" s="148"/>
      <c r="T159" s="148"/>
      <c r="U159" s="148"/>
      <c r="V159" s="148"/>
    </row>
    <row r="160" spans="1:22" s="67" customFormat="1" ht="36">
      <c r="A160" s="138" t="s">
        <v>526</v>
      </c>
      <c r="B160" s="63" t="s">
        <v>450</v>
      </c>
      <c r="C160" s="62" t="s">
        <v>562</v>
      </c>
      <c r="D160" s="95" t="s">
        <v>175</v>
      </c>
      <c r="E160" s="65" t="s">
        <v>65</v>
      </c>
      <c r="F160" s="62" t="s">
        <v>30</v>
      </c>
      <c r="G160" s="65" t="s">
        <v>31</v>
      </c>
      <c r="H160" s="65" t="s">
        <v>36</v>
      </c>
      <c r="I160" s="62" t="s">
        <v>32</v>
      </c>
      <c r="J160" s="65" t="s">
        <v>33</v>
      </c>
      <c r="K160" s="66">
        <v>494715</v>
      </c>
      <c r="L160" s="62" t="s">
        <v>233</v>
      </c>
      <c r="M160" s="65" t="s">
        <v>234</v>
      </c>
      <c r="N160" s="65" t="s">
        <v>70</v>
      </c>
      <c r="O160" s="148" t="s">
        <v>35</v>
      </c>
      <c r="P160" s="148"/>
      <c r="Q160" s="148"/>
      <c r="R160" s="148"/>
      <c r="S160" s="148"/>
      <c r="T160" s="148"/>
      <c r="U160" s="148"/>
      <c r="V160" s="148"/>
    </row>
    <row r="161" spans="1:22" s="67" customFormat="1" ht="15">
      <c r="A161" s="62"/>
      <c r="B161" s="63"/>
      <c r="C161" s="62"/>
      <c r="D161" s="95"/>
      <c r="E161" s="65"/>
      <c r="F161" s="62"/>
      <c r="G161" s="65"/>
      <c r="H161" s="65"/>
      <c r="I161" s="62"/>
      <c r="J161" s="65"/>
      <c r="K161" s="101">
        <f>SUM(K110:K160)</f>
        <v>1103286049.3078</v>
      </c>
      <c r="L161" s="62"/>
      <c r="M161" s="65"/>
      <c r="N161" s="65"/>
      <c r="O161" s="142"/>
      <c r="P161" s="143"/>
      <c r="Q161" s="143"/>
      <c r="R161" s="143"/>
      <c r="S161" s="143"/>
      <c r="T161" s="143"/>
      <c r="U161" s="143"/>
      <c r="V161" s="144"/>
    </row>
    <row r="162" spans="1:22" s="67" customFormat="1" ht="15">
      <c r="A162" s="195" t="s">
        <v>478</v>
      </c>
      <c r="B162" s="196"/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196"/>
      <c r="O162" s="196"/>
      <c r="P162" s="196"/>
      <c r="Q162" s="196"/>
      <c r="R162" s="196"/>
      <c r="S162" s="196"/>
      <c r="T162" s="196"/>
      <c r="U162" s="196"/>
      <c r="V162" s="197"/>
    </row>
    <row r="163" spans="1:22" s="67" customFormat="1" ht="33" customHeight="1">
      <c r="A163" s="138" t="s">
        <v>536</v>
      </c>
      <c r="B163" s="63" t="s">
        <v>164</v>
      </c>
      <c r="C163" s="102" t="s">
        <v>380</v>
      </c>
      <c r="D163" s="103" t="s">
        <v>369</v>
      </c>
      <c r="E163" s="104" t="s">
        <v>68</v>
      </c>
      <c r="F163" s="102" t="s">
        <v>30</v>
      </c>
      <c r="G163" s="105" t="s">
        <v>31</v>
      </c>
      <c r="H163" s="105" t="s">
        <v>36</v>
      </c>
      <c r="I163" s="102" t="s">
        <v>32</v>
      </c>
      <c r="J163" s="105" t="s">
        <v>33</v>
      </c>
      <c r="K163" s="106">
        <v>478553.75</v>
      </c>
      <c r="L163" s="107" t="s">
        <v>247</v>
      </c>
      <c r="M163" s="105" t="s">
        <v>329</v>
      </c>
      <c r="N163" s="105" t="s">
        <v>37</v>
      </c>
      <c r="O163" s="198" t="s">
        <v>35</v>
      </c>
      <c r="P163" s="199"/>
      <c r="Q163" s="199"/>
      <c r="R163" s="199"/>
      <c r="S163" s="199"/>
      <c r="T163" s="199"/>
      <c r="U163" s="199"/>
      <c r="V163" s="200"/>
    </row>
    <row r="164" spans="1:22" s="67" customFormat="1" ht="66.75" customHeight="1">
      <c r="A164" s="138" t="s">
        <v>537</v>
      </c>
      <c r="B164" s="63" t="s">
        <v>164</v>
      </c>
      <c r="C164" s="102" t="s">
        <v>380</v>
      </c>
      <c r="D164" s="108" t="s">
        <v>328</v>
      </c>
      <c r="E164" s="63" t="s">
        <v>68</v>
      </c>
      <c r="F164" s="62" t="s">
        <v>30</v>
      </c>
      <c r="G164" s="65" t="s">
        <v>31</v>
      </c>
      <c r="H164" s="65" t="s">
        <v>36</v>
      </c>
      <c r="I164" s="62" t="s">
        <v>32</v>
      </c>
      <c r="J164" s="65" t="s">
        <v>33</v>
      </c>
      <c r="K164" s="109">
        <f>2000000*1.18</f>
        <v>2360000</v>
      </c>
      <c r="L164" s="68" t="s">
        <v>564</v>
      </c>
      <c r="M164" s="88" t="s">
        <v>377</v>
      </c>
      <c r="N164" s="65" t="s">
        <v>37</v>
      </c>
      <c r="O164" s="148" t="s">
        <v>35</v>
      </c>
      <c r="P164" s="148"/>
      <c r="Q164" s="148"/>
      <c r="R164" s="148"/>
      <c r="S164" s="148"/>
      <c r="T164" s="148"/>
      <c r="U164" s="148"/>
      <c r="V164" s="148"/>
    </row>
    <row r="165" spans="1:22" s="67" customFormat="1" ht="66.75" customHeight="1">
      <c r="A165" s="138" t="s">
        <v>538</v>
      </c>
      <c r="B165" s="63" t="s">
        <v>164</v>
      </c>
      <c r="C165" s="102" t="s">
        <v>380</v>
      </c>
      <c r="D165" s="108" t="s">
        <v>501</v>
      </c>
      <c r="E165" s="65" t="s">
        <v>72</v>
      </c>
      <c r="F165" s="62" t="s">
        <v>30</v>
      </c>
      <c r="G165" s="65" t="s">
        <v>31</v>
      </c>
      <c r="H165" s="65" t="s">
        <v>36</v>
      </c>
      <c r="I165" s="62" t="s">
        <v>32</v>
      </c>
      <c r="J165" s="65" t="s">
        <v>33</v>
      </c>
      <c r="K165" s="109">
        <v>379714.56</v>
      </c>
      <c r="L165" s="68" t="s">
        <v>280</v>
      </c>
      <c r="M165" s="88" t="s">
        <v>251</v>
      </c>
      <c r="N165" s="65" t="s">
        <v>42</v>
      </c>
      <c r="O165" s="148" t="s">
        <v>35</v>
      </c>
      <c r="P165" s="148"/>
      <c r="Q165" s="148"/>
      <c r="R165" s="148"/>
      <c r="S165" s="148"/>
      <c r="T165" s="148"/>
      <c r="U165" s="148"/>
      <c r="V165" s="148"/>
    </row>
    <row r="166" spans="1:22" s="67" customFormat="1" ht="66.75" customHeight="1">
      <c r="A166" s="138" t="s">
        <v>539</v>
      </c>
      <c r="B166" s="63" t="s">
        <v>164</v>
      </c>
      <c r="C166" s="102" t="s">
        <v>380</v>
      </c>
      <c r="D166" s="108" t="s">
        <v>496</v>
      </c>
      <c r="E166" s="63" t="s">
        <v>68</v>
      </c>
      <c r="F166" s="62" t="s">
        <v>30</v>
      </c>
      <c r="G166" s="65" t="s">
        <v>31</v>
      </c>
      <c r="H166" s="65" t="s">
        <v>36</v>
      </c>
      <c r="I166" s="62" t="s">
        <v>32</v>
      </c>
      <c r="J166" s="65" t="s">
        <v>33</v>
      </c>
      <c r="K166" s="110">
        <v>1750000</v>
      </c>
      <c r="L166" s="111" t="s">
        <v>280</v>
      </c>
      <c r="M166" s="112" t="s">
        <v>299</v>
      </c>
      <c r="N166" s="70" t="s">
        <v>37</v>
      </c>
      <c r="O166" s="148" t="s">
        <v>35</v>
      </c>
      <c r="P166" s="148"/>
      <c r="Q166" s="148"/>
      <c r="R166" s="148"/>
      <c r="S166" s="148"/>
      <c r="T166" s="148"/>
      <c r="U166" s="148"/>
      <c r="V166" s="148"/>
    </row>
    <row r="167" spans="1:22" s="67" customFormat="1" ht="45">
      <c r="A167" s="138" t="s">
        <v>559</v>
      </c>
      <c r="B167" s="63" t="s">
        <v>164</v>
      </c>
      <c r="C167" s="102" t="s">
        <v>380</v>
      </c>
      <c r="D167" s="95" t="s">
        <v>316</v>
      </c>
      <c r="E167" s="113" t="s">
        <v>68</v>
      </c>
      <c r="F167" s="62" t="s">
        <v>30</v>
      </c>
      <c r="G167" s="65" t="s">
        <v>31</v>
      </c>
      <c r="H167" s="65" t="s">
        <v>36</v>
      </c>
      <c r="I167" s="62" t="s">
        <v>32</v>
      </c>
      <c r="J167" s="65" t="s">
        <v>33</v>
      </c>
      <c r="K167" s="96">
        <f>750000*1.18</f>
        <v>885000</v>
      </c>
      <c r="L167" s="88" t="s">
        <v>280</v>
      </c>
      <c r="M167" s="65" t="s">
        <v>317</v>
      </c>
      <c r="N167" s="65" t="s">
        <v>37</v>
      </c>
      <c r="O167" s="142" t="s">
        <v>35</v>
      </c>
      <c r="P167" s="180"/>
      <c r="Q167" s="180"/>
      <c r="R167" s="180"/>
      <c r="S167" s="180"/>
      <c r="T167" s="180"/>
      <c r="U167" s="180"/>
      <c r="V167" s="181"/>
    </row>
    <row r="168" spans="1:22" s="67" customFormat="1" ht="48.75" customHeight="1">
      <c r="A168" s="138" t="s">
        <v>560</v>
      </c>
      <c r="B168" s="63" t="s">
        <v>164</v>
      </c>
      <c r="C168" s="102" t="s">
        <v>380</v>
      </c>
      <c r="D168" s="108" t="s">
        <v>294</v>
      </c>
      <c r="E168" s="104" t="s">
        <v>68</v>
      </c>
      <c r="F168" s="114" t="s">
        <v>30</v>
      </c>
      <c r="G168" s="115" t="s">
        <v>31</v>
      </c>
      <c r="H168" s="114" t="s">
        <v>25</v>
      </c>
      <c r="I168" s="114" t="s">
        <v>32</v>
      </c>
      <c r="J168" s="115" t="s">
        <v>33</v>
      </c>
      <c r="K168" s="116">
        <f>2336000*1.18</f>
        <v>2756480</v>
      </c>
      <c r="L168" s="117" t="s">
        <v>457</v>
      </c>
      <c r="M168" s="65" t="s">
        <v>290</v>
      </c>
      <c r="N168" s="105" t="s">
        <v>37</v>
      </c>
      <c r="O168" s="186" t="s">
        <v>35</v>
      </c>
      <c r="P168" s="187"/>
      <c r="Q168" s="187"/>
      <c r="R168" s="187"/>
      <c r="S168" s="169"/>
      <c r="T168" s="169"/>
      <c r="U168" s="169"/>
      <c r="V168" s="170"/>
    </row>
    <row r="169" spans="1:22" s="67" customFormat="1" ht="45">
      <c r="A169" s="138" t="s">
        <v>575</v>
      </c>
      <c r="B169" s="63" t="s">
        <v>164</v>
      </c>
      <c r="C169" s="102" t="s">
        <v>380</v>
      </c>
      <c r="D169" s="95" t="s">
        <v>285</v>
      </c>
      <c r="E169" s="113" t="s">
        <v>68</v>
      </c>
      <c r="F169" s="62" t="s">
        <v>30</v>
      </c>
      <c r="G169" s="65" t="s">
        <v>31</v>
      </c>
      <c r="H169" s="65" t="s">
        <v>26</v>
      </c>
      <c r="I169" s="62" t="s">
        <v>32</v>
      </c>
      <c r="J169" s="65" t="s">
        <v>33</v>
      </c>
      <c r="K169" s="118">
        <v>673780</v>
      </c>
      <c r="L169" s="119">
        <v>42552</v>
      </c>
      <c r="M169" s="65" t="s">
        <v>286</v>
      </c>
      <c r="N169" s="65" t="s">
        <v>37</v>
      </c>
      <c r="O169" s="148" t="s">
        <v>35</v>
      </c>
      <c r="P169" s="148"/>
      <c r="Q169" s="148"/>
      <c r="R169" s="148"/>
      <c r="S169" s="148"/>
      <c r="T169" s="148"/>
      <c r="U169" s="148"/>
      <c r="V169" s="148"/>
    </row>
    <row r="170" spans="1:22" s="67" customFormat="1" ht="15">
      <c r="A170" s="79"/>
      <c r="B170" s="79"/>
      <c r="C170" s="79"/>
      <c r="D170" s="79"/>
      <c r="E170" s="79"/>
      <c r="F170" s="79"/>
      <c r="G170" s="79"/>
      <c r="H170" s="79"/>
      <c r="I170" s="79"/>
      <c r="J170" s="79"/>
      <c r="K170" s="101">
        <f>SUM(K163:K169)</f>
        <v>9283528.31</v>
      </c>
      <c r="L170" s="79"/>
      <c r="M170" s="79"/>
      <c r="N170" s="79"/>
      <c r="O170" s="179"/>
      <c r="P170" s="180"/>
      <c r="Q170" s="180"/>
      <c r="R170" s="180"/>
      <c r="S170" s="180"/>
      <c r="T170" s="180"/>
      <c r="U170" s="180"/>
      <c r="V170" s="181"/>
    </row>
    <row r="171" spans="1:22" ht="15">
      <c r="A171" s="192" t="s">
        <v>73</v>
      </c>
      <c r="B171" s="193"/>
      <c r="C171" s="193"/>
      <c r="D171" s="193"/>
      <c r="E171" s="193"/>
      <c r="F171" s="193"/>
      <c r="G171" s="193"/>
      <c r="H171" s="193"/>
      <c r="I171" s="193"/>
      <c r="J171" s="194"/>
      <c r="K171" s="120">
        <f>SUM(K170+K161+K108+K73+K51)</f>
        <v>1692405837.3277998</v>
      </c>
      <c r="L171" s="121"/>
      <c r="M171" s="122"/>
      <c r="N171" s="123"/>
      <c r="O171" s="188"/>
      <c r="P171" s="189"/>
      <c r="Q171" s="189"/>
      <c r="R171" s="189"/>
      <c r="S171" s="189"/>
      <c r="T171" s="189"/>
      <c r="U171" s="189"/>
      <c r="V171" s="190"/>
    </row>
    <row r="172" spans="1:22" ht="15.75">
      <c r="A172" s="124"/>
      <c r="B172" s="124"/>
      <c r="C172" s="124"/>
      <c r="D172" s="125"/>
      <c r="E172" s="124"/>
      <c r="F172" s="124"/>
      <c r="G172" s="124"/>
      <c r="H172" s="124"/>
      <c r="I172" s="124"/>
      <c r="J172" s="124"/>
      <c r="K172" s="124"/>
      <c r="L172" s="126"/>
      <c r="M172" s="201" t="s">
        <v>576</v>
      </c>
      <c r="N172" s="201"/>
      <c r="O172" s="201"/>
      <c r="P172" s="201"/>
      <c r="Q172" s="201"/>
      <c r="R172" s="201"/>
      <c r="S172" s="201"/>
      <c r="T172" s="201"/>
      <c r="U172" s="201"/>
      <c r="V172" s="201"/>
    </row>
    <row r="173" spans="1:15" ht="15">
      <c r="A173" s="191" t="s">
        <v>540</v>
      </c>
      <c r="B173" s="191"/>
      <c r="C173" s="191"/>
      <c r="D173" s="191"/>
      <c r="E173" s="191"/>
      <c r="F173" s="191"/>
      <c r="G173" s="191"/>
      <c r="H173" s="191"/>
      <c r="I173" s="127"/>
      <c r="J173" s="127" t="s">
        <v>74</v>
      </c>
      <c r="K173" s="127"/>
      <c r="L173" s="128"/>
      <c r="M173" s="127"/>
      <c r="N173" s="129" t="s">
        <v>75</v>
      </c>
      <c r="O173" s="127"/>
    </row>
    <row r="174" spans="1:15" ht="15.75">
      <c r="A174" s="126"/>
      <c r="B174" s="126"/>
      <c r="C174" s="126"/>
      <c r="D174" s="131"/>
      <c r="E174" s="126"/>
      <c r="F174" s="126"/>
      <c r="G174" s="126"/>
      <c r="H174" s="126"/>
      <c r="I174" s="132"/>
      <c r="J174" s="132" t="s">
        <v>76</v>
      </c>
      <c r="K174" s="132"/>
      <c r="L174" s="126"/>
      <c r="M174" s="126"/>
      <c r="N174" s="126"/>
      <c r="O174" s="133"/>
    </row>
    <row r="175" spans="2:13" ht="15">
      <c r="B175" s="51" t="s">
        <v>77</v>
      </c>
      <c r="M175" s="51" t="s">
        <v>79</v>
      </c>
    </row>
    <row r="176" ht="15">
      <c r="B176" s="51" t="s">
        <v>78</v>
      </c>
    </row>
  </sheetData>
  <sheetProtection/>
  <mergeCells count="182">
    <mergeCell ref="O79:V79"/>
    <mergeCell ref="O80:V80"/>
    <mergeCell ref="O81:V81"/>
    <mergeCell ref="O154:V154"/>
    <mergeCell ref="O72:V72"/>
    <mergeCell ref="O76:V76"/>
    <mergeCell ref="O77:V77"/>
    <mergeCell ref="O115:V115"/>
    <mergeCell ref="O131:V131"/>
    <mergeCell ref="O148:V148"/>
    <mergeCell ref="O156:V156"/>
    <mergeCell ref="O157:V157"/>
    <mergeCell ref="O150:V150"/>
    <mergeCell ref="O151:V151"/>
    <mergeCell ref="A52:V52"/>
    <mergeCell ref="O158:V158"/>
    <mergeCell ref="O152:V152"/>
    <mergeCell ref="O153:V153"/>
    <mergeCell ref="O100:V100"/>
    <mergeCell ref="O82:V82"/>
    <mergeCell ref="O155:V155"/>
    <mergeCell ref="A173:H173"/>
    <mergeCell ref="A171:J171"/>
    <mergeCell ref="A162:V162"/>
    <mergeCell ref="A74:V74"/>
    <mergeCell ref="O128:V128"/>
    <mergeCell ref="O160:V160"/>
    <mergeCell ref="O163:V163"/>
    <mergeCell ref="O164:V164"/>
    <mergeCell ref="M172:V172"/>
    <mergeCell ref="O123:V123"/>
    <mergeCell ref="O167:V167"/>
    <mergeCell ref="O168:V168"/>
    <mergeCell ref="O169:V169"/>
    <mergeCell ref="O170:V170"/>
    <mergeCell ref="O171:V171"/>
    <mergeCell ref="O159:V159"/>
    <mergeCell ref="O161:V161"/>
    <mergeCell ref="O166:V166"/>
    <mergeCell ref="O165:V165"/>
    <mergeCell ref="O149:V149"/>
    <mergeCell ref="O141:V141"/>
    <mergeCell ref="O129:V129"/>
    <mergeCell ref="O126:V126"/>
    <mergeCell ref="O145:V145"/>
    <mergeCell ref="O143:V143"/>
    <mergeCell ref="O144:V144"/>
    <mergeCell ref="O146:V146"/>
    <mergeCell ref="O147:V147"/>
    <mergeCell ref="O132:V132"/>
    <mergeCell ref="O124:V124"/>
    <mergeCell ref="O119:V119"/>
    <mergeCell ref="O139:V139"/>
    <mergeCell ref="O140:V140"/>
    <mergeCell ref="O135:V135"/>
    <mergeCell ref="O138:V138"/>
    <mergeCell ref="O120:V120"/>
    <mergeCell ref="O136:V136"/>
    <mergeCell ref="O122:V122"/>
    <mergeCell ref="O137:V137"/>
    <mergeCell ref="O111:V111"/>
    <mergeCell ref="O112:V112"/>
    <mergeCell ref="O113:V113"/>
    <mergeCell ref="O117:V117"/>
    <mergeCell ref="O127:V127"/>
    <mergeCell ref="O134:V134"/>
    <mergeCell ref="O114:V114"/>
    <mergeCell ref="O116:V116"/>
    <mergeCell ref="O121:V121"/>
    <mergeCell ref="O130:V130"/>
    <mergeCell ref="O108:V108"/>
    <mergeCell ref="A109:V109"/>
    <mergeCell ref="O110:V110"/>
    <mergeCell ref="O125:V125"/>
    <mergeCell ref="O118:V118"/>
    <mergeCell ref="O102:V102"/>
    <mergeCell ref="O104:V104"/>
    <mergeCell ref="O105:V105"/>
    <mergeCell ref="O106:V106"/>
    <mergeCell ref="O107:V107"/>
    <mergeCell ref="O97:V97"/>
    <mergeCell ref="O101:V101"/>
    <mergeCell ref="O99:V99"/>
    <mergeCell ref="O92:V92"/>
    <mergeCell ref="O93:V93"/>
    <mergeCell ref="O94:V94"/>
    <mergeCell ref="O95:V95"/>
    <mergeCell ref="O96:V96"/>
    <mergeCell ref="O98:V98"/>
    <mergeCell ref="O75:V75"/>
    <mergeCell ref="O87:V87"/>
    <mergeCell ref="O88:V88"/>
    <mergeCell ref="O89:V89"/>
    <mergeCell ref="O90:V90"/>
    <mergeCell ref="O91:V91"/>
    <mergeCell ref="O83:V83"/>
    <mergeCell ref="O84:V84"/>
    <mergeCell ref="O85:V85"/>
    <mergeCell ref="O78:V78"/>
    <mergeCell ref="O70:V70"/>
    <mergeCell ref="O71:V71"/>
    <mergeCell ref="O73:V73"/>
    <mergeCell ref="O64:V64"/>
    <mergeCell ref="O65:V65"/>
    <mergeCell ref="O66:V66"/>
    <mergeCell ref="O67:V67"/>
    <mergeCell ref="O68:V68"/>
    <mergeCell ref="O69:V69"/>
    <mergeCell ref="O58:V58"/>
    <mergeCell ref="O59:V59"/>
    <mergeCell ref="O60:V60"/>
    <mergeCell ref="O62:V62"/>
    <mergeCell ref="O63:V63"/>
    <mergeCell ref="O54:V54"/>
    <mergeCell ref="O55:V55"/>
    <mergeCell ref="O56:V56"/>
    <mergeCell ref="O57:V57"/>
    <mergeCell ref="O61:V61"/>
    <mergeCell ref="O47:V47"/>
    <mergeCell ref="O48:V48"/>
    <mergeCell ref="O49:V49"/>
    <mergeCell ref="O50:V50"/>
    <mergeCell ref="O51:V51"/>
    <mergeCell ref="O37:V37"/>
    <mergeCell ref="O38:V38"/>
    <mergeCell ref="O39:V39"/>
    <mergeCell ref="O40:V40"/>
    <mergeCell ref="O44:V44"/>
    <mergeCell ref="O45:V45"/>
    <mergeCell ref="O34:V34"/>
    <mergeCell ref="O35:V35"/>
    <mergeCell ref="O31:V31"/>
    <mergeCell ref="O33:V33"/>
    <mergeCell ref="O36:V36"/>
    <mergeCell ref="O41:V41"/>
    <mergeCell ref="O42:V42"/>
    <mergeCell ref="O43:V43"/>
    <mergeCell ref="H16:H17"/>
    <mergeCell ref="O23:V23"/>
    <mergeCell ref="O24:V24"/>
    <mergeCell ref="O25:V25"/>
    <mergeCell ref="O26:V26"/>
    <mergeCell ref="O30:V30"/>
    <mergeCell ref="O29:V29"/>
    <mergeCell ref="O27:V27"/>
    <mergeCell ref="O28:V28"/>
    <mergeCell ref="O133:V133"/>
    <mergeCell ref="L16:M16"/>
    <mergeCell ref="O53:V53"/>
    <mergeCell ref="O18:V18"/>
    <mergeCell ref="A19:V19"/>
    <mergeCell ref="A15:A17"/>
    <mergeCell ref="O20:V20"/>
    <mergeCell ref="B15:B17"/>
    <mergeCell ref="C15:C17"/>
    <mergeCell ref="E16:E17"/>
    <mergeCell ref="I1:V1"/>
    <mergeCell ref="O2:V2"/>
    <mergeCell ref="A3:V3"/>
    <mergeCell ref="A4:V4"/>
    <mergeCell ref="A9:V9"/>
    <mergeCell ref="A10:V10"/>
    <mergeCell ref="D16:D17"/>
    <mergeCell ref="A7:V7"/>
    <mergeCell ref="A8:V8"/>
    <mergeCell ref="A13:V13"/>
    <mergeCell ref="D15:M15"/>
    <mergeCell ref="N15:N17"/>
    <mergeCell ref="I16:J16"/>
    <mergeCell ref="K16:K17"/>
    <mergeCell ref="O17:V17"/>
    <mergeCell ref="F16:G16"/>
    <mergeCell ref="O142:V142"/>
    <mergeCell ref="O21:V21"/>
    <mergeCell ref="O22:V22"/>
    <mergeCell ref="A11:V11"/>
    <mergeCell ref="A12:V12"/>
    <mergeCell ref="O14:V14"/>
    <mergeCell ref="O103:V103"/>
    <mergeCell ref="O46:V46"/>
    <mergeCell ref="O32:V32"/>
    <mergeCell ref="O15:V16"/>
  </mergeCells>
  <printOptions/>
  <pageMargins left="0.11811023622047245" right="0.11811023622047245" top="0" bottom="0.15748031496062992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87"/>
  <sheetViews>
    <sheetView zoomScalePageLayoutView="0" workbookViewId="0" topLeftCell="C28">
      <selection activeCell="L59" sqref="L59:L62"/>
    </sheetView>
  </sheetViews>
  <sheetFormatPr defaultColWidth="0.85546875" defaultRowHeight="15"/>
  <cols>
    <col min="1" max="1" width="6.140625" style="14" customWidth="1"/>
    <col min="2" max="2" width="8.00390625" style="14" customWidth="1"/>
    <col min="3" max="3" width="11.00390625" style="14" customWidth="1"/>
    <col min="4" max="4" width="38.421875" style="15" customWidth="1"/>
    <col min="5" max="5" width="22.28125" style="14" customWidth="1"/>
    <col min="6" max="6" width="9.00390625" style="14" customWidth="1"/>
    <col min="7" max="7" width="7.57421875" style="14" customWidth="1"/>
    <col min="8" max="8" width="12.8515625" style="14" customWidth="1"/>
    <col min="9" max="9" width="11.28125" style="14" customWidth="1"/>
    <col min="10" max="10" width="8.7109375" style="14" customWidth="1"/>
    <col min="11" max="11" width="18.00390625" style="14" customWidth="1"/>
    <col min="12" max="12" width="16.00390625" style="14" customWidth="1"/>
    <col min="13" max="13" width="13.8515625" style="14" customWidth="1"/>
    <col min="14" max="14" width="13.28125" style="14" customWidth="1"/>
    <col min="15" max="15" width="3.28125" style="46" bestFit="1" customWidth="1"/>
    <col min="16" max="21" width="0.85546875" style="42" customWidth="1"/>
    <col min="22" max="22" width="1.1484375" style="42" customWidth="1"/>
    <col min="23" max="16384" width="0.85546875" style="20" customWidth="1"/>
  </cols>
  <sheetData>
    <row r="1" spans="1:22" s="16" customFormat="1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s="16" customFormat="1" ht="15">
      <c r="A2" s="14"/>
      <c r="B2" s="14"/>
      <c r="C2" s="14"/>
      <c r="D2" s="15"/>
      <c r="E2" s="14"/>
      <c r="F2" s="14"/>
      <c r="G2" s="14"/>
      <c r="H2" s="14"/>
      <c r="I2" s="214" t="s">
        <v>229</v>
      </c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</row>
    <row r="3" spans="1:22" s="16" customFormat="1" ht="23.25" customHeight="1">
      <c r="A3" s="14"/>
      <c r="B3" s="14"/>
      <c r="C3" s="14"/>
      <c r="D3" s="15"/>
      <c r="E3" s="14"/>
      <c r="F3" s="14"/>
      <c r="G3" s="14"/>
      <c r="H3" s="14"/>
      <c r="I3" s="14"/>
      <c r="J3" s="14"/>
      <c r="K3" s="14"/>
      <c r="L3" s="14"/>
      <c r="M3" s="17"/>
      <c r="N3" s="18" t="s">
        <v>577</v>
      </c>
      <c r="O3" s="218"/>
      <c r="P3" s="218"/>
      <c r="Q3" s="218"/>
      <c r="R3" s="218"/>
      <c r="S3" s="218"/>
      <c r="T3" s="218"/>
      <c r="U3" s="218"/>
      <c r="V3" s="218"/>
    </row>
    <row r="4" spans="1:22" s="16" customFormat="1" ht="15">
      <c r="A4" s="219" t="s">
        <v>0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</row>
    <row r="5" spans="1:22" s="16" customFormat="1" ht="15">
      <c r="A5" s="215" t="s">
        <v>578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</row>
    <row r="6" spans="1:22" s="16" customFormat="1" ht="15">
      <c r="A6" s="216" t="s">
        <v>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7"/>
    </row>
    <row r="7" spans="1:22" s="16" customFormat="1" ht="15">
      <c r="A7" s="216" t="s">
        <v>2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7"/>
    </row>
    <row r="8" spans="1:22" s="16" customFormat="1" ht="15">
      <c r="A8" s="216" t="s">
        <v>3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7"/>
    </row>
    <row r="9" spans="1:22" s="16" customFormat="1" ht="15">
      <c r="A9" s="216" t="s">
        <v>4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7"/>
    </row>
    <row r="10" spans="1:22" s="16" customFormat="1" ht="15">
      <c r="A10" s="216" t="s">
        <v>5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7"/>
    </row>
    <row r="11" spans="1:22" s="16" customFormat="1" ht="15">
      <c r="A11" s="216" t="s">
        <v>6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7"/>
    </row>
    <row r="12" spans="1:22" s="16" customFormat="1" ht="15">
      <c r="A12" s="222" t="s">
        <v>7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7"/>
    </row>
    <row r="13" spans="1:22" s="16" customFormat="1" ht="15">
      <c r="A13" s="14"/>
      <c r="B13" s="14"/>
      <c r="C13" s="14"/>
      <c r="D13" s="15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223"/>
      <c r="P13" s="223"/>
      <c r="Q13" s="223"/>
      <c r="R13" s="223"/>
      <c r="S13" s="223"/>
      <c r="T13" s="223"/>
      <c r="U13" s="223"/>
      <c r="V13" s="223"/>
    </row>
    <row r="14" spans="1:22" ht="15" customHeight="1">
      <c r="A14" s="224" t="s">
        <v>8</v>
      </c>
      <c r="B14" s="224" t="s">
        <v>236</v>
      </c>
      <c r="C14" s="224" t="s">
        <v>235</v>
      </c>
      <c r="D14" s="220" t="s">
        <v>9</v>
      </c>
      <c r="E14" s="227"/>
      <c r="F14" s="227"/>
      <c r="G14" s="227"/>
      <c r="H14" s="227"/>
      <c r="I14" s="227"/>
      <c r="J14" s="227"/>
      <c r="K14" s="227"/>
      <c r="L14" s="227"/>
      <c r="M14" s="221"/>
      <c r="N14" s="205" t="s">
        <v>10</v>
      </c>
      <c r="O14" s="208" t="s">
        <v>11</v>
      </c>
      <c r="P14" s="209"/>
      <c r="Q14" s="209"/>
      <c r="R14" s="209"/>
      <c r="S14" s="209"/>
      <c r="T14" s="209"/>
      <c r="U14" s="209"/>
      <c r="V14" s="210"/>
    </row>
    <row r="15" spans="1:22" ht="71.25" customHeight="1">
      <c r="A15" s="225"/>
      <c r="B15" s="225"/>
      <c r="C15" s="225"/>
      <c r="D15" s="238" t="s">
        <v>12</v>
      </c>
      <c r="E15" s="205" t="s">
        <v>13</v>
      </c>
      <c r="F15" s="220" t="s">
        <v>14</v>
      </c>
      <c r="G15" s="221"/>
      <c r="H15" s="205" t="s">
        <v>15</v>
      </c>
      <c r="I15" s="220" t="s">
        <v>16</v>
      </c>
      <c r="J15" s="221"/>
      <c r="K15" s="205" t="s">
        <v>17</v>
      </c>
      <c r="L15" s="220" t="s">
        <v>18</v>
      </c>
      <c r="M15" s="221"/>
      <c r="N15" s="206"/>
      <c r="O15" s="211"/>
      <c r="P15" s="212"/>
      <c r="Q15" s="212"/>
      <c r="R15" s="212"/>
      <c r="S15" s="212"/>
      <c r="T15" s="212"/>
      <c r="U15" s="212"/>
      <c r="V15" s="213"/>
    </row>
    <row r="16" spans="1:22" ht="77.25" customHeight="1">
      <c r="A16" s="226"/>
      <c r="B16" s="226"/>
      <c r="C16" s="226"/>
      <c r="D16" s="239"/>
      <c r="E16" s="207"/>
      <c r="F16" s="21" t="s">
        <v>19</v>
      </c>
      <c r="G16" s="21" t="s">
        <v>20</v>
      </c>
      <c r="H16" s="207"/>
      <c r="I16" s="21" t="s">
        <v>21</v>
      </c>
      <c r="J16" s="21" t="s">
        <v>20</v>
      </c>
      <c r="K16" s="207"/>
      <c r="L16" s="22" t="s">
        <v>22</v>
      </c>
      <c r="M16" s="22" t="s">
        <v>23</v>
      </c>
      <c r="N16" s="207"/>
      <c r="O16" s="220" t="s">
        <v>24</v>
      </c>
      <c r="P16" s="227"/>
      <c r="Q16" s="227"/>
      <c r="R16" s="227"/>
      <c r="S16" s="227"/>
      <c r="T16" s="227"/>
      <c r="U16" s="227"/>
      <c r="V16" s="221"/>
    </row>
    <row r="17" spans="1:22" ht="15">
      <c r="A17" s="23" t="s">
        <v>25</v>
      </c>
      <c r="B17" s="23" t="s">
        <v>26</v>
      </c>
      <c r="C17" s="23" t="s">
        <v>27</v>
      </c>
      <c r="D17" s="24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  <c r="L17" s="23">
        <v>12</v>
      </c>
      <c r="M17" s="23">
        <v>13</v>
      </c>
      <c r="N17" s="23">
        <v>14</v>
      </c>
      <c r="O17" s="228">
        <v>15</v>
      </c>
      <c r="P17" s="229"/>
      <c r="Q17" s="229"/>
      <c r="R17" s="229"/>
      <c r="S17" s="229"/>
      <c r="T17" s="229"/>
      <c r="U17" s="229"/>
      <c r="V17" s="230"/>
    </row>
    <row r="18" spans="1:22" ht="15">
      <c r="A18" s="231" t="s">
        <v>28</v>
      </c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3"/>
    </row>
    <row r="19" spans="1:22" s="7" customFormat="1" ht="36">
      <c r="A19" s="8" t="s">
        <v>25</v>
      </c>
      <c r="B19" s="4" t="s">
        <v>354</v>
      </c>
      <c r="C19" s="8" t="s">
        <v>548</v>
      </c>
      <c r="D19" s="3" t="s">
        <v>206</v>
      </c>
      <c r="E19" s="4" t="s">
        <v>29</v>
      </c>
      <c r="F19" s="8" t="s">
        <v>147</v>
      </c>
      <c r="G19" s="1" t="s">
        <v>100</v>
      </c>
      <c r="H19" s="1" t="s">
        <v>36</v>
      </c>
      <c r="I19" s="8" t="s">
        <v>32</v>
      </c>
      <c r="J19" s="1" t="s">
        <v>33</v>
      </c>
      <c r="K19" s="5">
        <v>850000</v>
      </c>
      <c r="L19" s="8" t="s">
        <v>210</v>
      </c>
      <c r="M19" s="1" t="s">
        <v>355</v>
      </c>
      <c r="N19" s="8" t="s">
        <v>34</v>
      </c>
      <c r="O19" s="234" t="s">
        <v>35</v>
      </c>
      <c r="P19" s="234"/>
      <c r="Q19" s="234"/>
      <c r="R19" s="234"/>
      <c r="S19" s="234"/>
      <c r="T19" s="234"/>
      <c r="U19" s="234"/>
      <c r="V19" s="234"/>
    </row>
    <row r="20" spans="1:22" s="7" customFormat="1" ht="54" customHeight="1">
      <c r="A20" s="8" t="s">
        <v>26</v>
      </c>
      <c r="B20" s="1" t="s">
        <v>394</v>
      </c>
      <c r="C20" s="1" t="s">
        <v>394</v>
      </c>
      <c r="D20" s="3" t="s">
        <v>144</v>
      </c>
      <c r="E20" s="4" t="s">
        <v>29</v>
      </c>
      <c r="F20" s="8" t="s">
        <v>147</v>
      </c>
      <c r="G20" s="8" t="s">
        <v>100</v>
      </c>
      <c r="H20" s="1" t="s">
        <v>36</v>
      </c>
      <c r="I20" s="8" t="s">
        <v>32</v>
      </c>
      <c r="J20" s="1" t="s">
        <v>33</v>
      </c>
      <c r="K20" s="5">
        <v>931540</v>
      </c>
      <c r="L20" s="25" t="s">
        <v>210</v>
      </c>
      <c r="M20" s="1" t="s">
        <v>137</v>
      </c>
      <c r="N20" s="1" t="s">
        <v>34</v>
      </c>
      <c r="O20" s="235" t="s">
        <v>35</v>
      </c>
      <c r="P20" s="236"/>
      <c r="Q20" s="236"/>
      <c r="R20" s="236"/>
      <c r="S20" s="236"/>
      <c r="T20" s="236"/>
      <c r="U20" s="236"/>
      <c r="V20" s="237"/>
    </row>
    <row r="21" spans="1:22" s="7" customFormat="1" ht="36">
      <c r="A21" s="8" t="s">
        <v>27</v>
      </c>
      <c r="B21" s="1" t="s">
        <v>395</v>
      </c>
      <c r="C21" s="1" t="s">
        <v>549</v>
      </c>
      <c r="D21" s="3" t="s">
        <v>102</v>
      </c>
      <c r="E21" s="4" t="s">
        <v>29</v>
      </c>
      <c r="F21" s="8" t="s">
        <v>30</v>
      </c>
      <c r="G21" s="1" t="s">
        <v>31</v>
      </c>
      <c r="H21" s="1" t="s">
        <v>36</v>
      </c>
      <c r="I21" s="8" t="s">
        <v>32</v>
      </c>
      <c r="J21" s="1" t="s">
        <v>33</v>
      </c>
      <c r="K21" s="5">
        <v>594010</v>
      </c>
      <c r="L21" s="25" t="s">
        <v>210</v>
      </c>
      <c r="M21" s="25" t="s">
        <v>247</v>
      </c>
      <c r="N21" s="1" t="s">
        <v>34</v>
      </c>
      <c r="O21" s="235" t="s">
        <v>35</v>
      </c>
      <c r="P21" s="236"/>
      <c r="Q21" s="236"/>
      <c r="R21" s="236"/>
      <c r="S21" s="236"/>
      <c r="T21" s="236"/>
      <c r="U21" s="236"/>
      <c r="V21" s="237"/>
    </row>
    <row r="22" spans="1:22" s="7" customFormat="1" ht="36">
      <c r="A22" s="8" t="s">
        <v>38</v>
      </c>
      <c r="B22" s="4" t="s">
        <v>552</v>
      </c>
      <c r="C22" s="8" t="s">
        <v>551</v>
      </c>
      <c r="D22" s="3" t="s">
        <v>134</v>
      </c>
      <c r="E22" s="4" t="s">
        <v>29</v>
      </c>
      <c r="F22" s="1" t="s">
        <v>30</v>
      </c>
      <c r="G22" s="1" t="s">
        <v>31</v>
      </c>
      <c r="H22" s="1" t="s">
        <v>36</v>
      </c>
      <c r="I22" s="8" t="s">
        <v>32</v>
      </c>
      <c r="J22" s="1" t="s">
        <v>33</v>
      </c>
      <c r="K22" s="5">
        <v>248486</v>
      </c>
      <c r="L22" s="8" t="s">
        <v>210</v>
      </c>
      <c r="M22" s="1" t="s">
        <v>265</v>
      </c>
      <c r="N22" s="1" t="s">
        <v>34</v>
      </c>
      <c r="O22" s="234" t="s">
        <v>180</v>
      </c>
      <c r="P22" s="234"/>
      <c r="Q22" s="234"/>
      <c r="R22" s="234"/>
      <c r="S22" s="234"/>
      <c r="T22" s="234"/>
      <c r="U22" s="234"/>
      <c r="V22" s="234"/>
    </row>
    <row r="23" spans="1:22" s="7" customFormat="1" ht="36">
      <c r="A23" s="8" t="s">
        <v>85</v>
      </c>
      <c r="B23" s="4" t="s">
        <v>396</v>
      </c>
      <c r="C23" s="1" t="s">
        <v>396</v>
      </c>
      <c r="D23" s="3" t="s">
        <v>130</v>
      </c>
      <c r="E23" s="4" t="s">
        <v>29</v>
      </c>
      <c r="F23" s="8" t="s">
        <v>30</v>
      </c>
      <c r="G23" s="1" t="s">
        <v>31</v>
      </c>
      <c r="H23" s="1" t="s">
        <v>131</v>
      </c>
      <c r="I23" s="8" t="s">
        <v>32</v>
      </c>
      <c r="J23" s="1" t="s">
        <v>33</v>
      </c>
      <c r="K23" s="5">
        <v>1000000</v>
      </c>
      <c r="L23" s="8" t="s">
        <v>250</v>
      </c>
      <c r="M23" s="1" t="s">
        <v>493</v>
      </c>
      <c r="N23" s="1" t="s">
        <v>37</v>
      </c>
      <c r="O23" s="234" t="s">
        <v>35</v>
      </c>
      <c r="P23" s="234"/>
      <c r="Q23" s="234"/>
      <c r="R23" s="234"/>
      <c r="S23" s="234"/>
      <c r="T23" s="234"/>
      <c r="U23" s="234"/>
      <c r="V23" s="234"/>
    </row>
    <row r="24" spans="1:22" s="7" customFormat="1" ht="36">
      <c r="A24" s="8" t="s">
        <v>39</v>
      </c>
      <c r="B24" s="4" t="s">
        <v>397</v>
      </c>
      <c r="C24" s="1" t="s">
        <v>397</v>
      </c>
      <c r="D24" s="3" t="s">
        <v>347</v>
      </c>
      <c r="E24" s="4" t="s">
        <v>29</v>
      </c>
      <c r="F24" s="8" t="s">
        <v>30</v>
      </c>
      <c r="G24" s="1" t="s">
        <v>31</v>
      </c>
      <c r="H24" s="1" t="s">
        <v>36</v>
      </c>
      <c r="I24" s="8" t="s">
        <v>32</v>
      </c>
      <c r="J24" s="1" t="s">
        <v>33</v>
      </c>
      <c r="K24" s="5">
        <v>1000000</v>
      </c>
      <c r="L24" s="8" t="s">
        <v>210</v>
      </c>
      <c r="M24" s="1" t="s">
        <v>348</v>
      </c>
      <c r="N24" s="1" t="s">
        <v>37</v>
      </c>
      <c r="O24" s="234" t="s">
        <v>35</v>
      </c>
      <c r="P24" s="234"/>
      <c r="Q24" s="234"/>
      <c r="R24" s="234"/>
      <c r="S24" s="234"/>
      <c r="T24" s="234"/>
      <c r="U24" s="234"/>
      <c r="V24" s="234"/>
    </row>
    <row r="25" spans="1:22" s="7" customFormat="1" ht="36.75" customHeight="1">
      <c r="A25" s="8" t="s">
        <v>40</v>
      </c>
      <c r="B25" s="4" t="s">
        <v>398</v>
      </c>
      <c r="C25" s="1" t="s">
        <v>399</v>
      </c>
      <c r="D25" s="3" t="s">
        <v>366</v>
      </c>
      <c r="E25" s="4" t="s">
        <v>29</v>
      </c>
      <c r="F25" s="8" t="s">
        <v>30</v>
      </c>
      <c r="G25" s="1" t="s">
        <v>31</v>
      </c>
      <c r="H25" s="1" t="s">
        <v>36</v>
      </c>
      <c r="I25" s="8" t="s">
        <v>32</v>
      </c>
      <c r="J25" s="1" t="s">
        <v>33</v>
      </c>
      <c r="K25" s="5">
        <v>900000</v>
      </c>
      <c r="L25" s="8" t="s">
        <v>210</v>
      </c>
      <c r="M25" s="1" t="s">
        <v>348</v>
      </c>
      <c r="N25" s="1" t="s">
        <v>37</v>
      </c>
      <c r="O25" s="234" t="s">
        <v>35</v>
      </c>
      <c r="P25" s="234"/>
      <c r="Q25" s="234"/>
      <c r="R25" s="234"/>
      <c r="S25" s="234"/>
      <c r="T25" s="234"/>
      <c r="U25" s="234"/>
      <c r="V25" s="234"/>
    </row>
    <row r="26" spans="1:22" s="7" customFormat="1" ht="36">
      <c r="A26" s="8" t="s">
        <v>41</v>
      </c>
      <c r="B26" s="1" t="s">
        <v>394</v>
      </c>
      <c r="C26" s="1" t="s">
        <v>394</v>
      </c>
      <c r="D26" s="3" t="s">
        <v>143</v>
      </c>
      <c r="E26" s="4" t="s">
        <v>29</v>
      </c>
      <c r="F26" s="8" t="s">
        <v>145</v>
      </c>
      <c r="G26" s="8" t="s">
        <v>146</v>
      </c>
      <c r="H26" s="1" t="s">
        <v>36</v>
      </c>
      <c r="I26" s="8" t="s">
        <v>32</v>
      </c>
      <c r="J26" s="1" t="s">
        <v>33</v>
      </c>
      <c r="K26" s="5">
        <v>936068</v>
      </c>
      <c r="L26" s="25" t="s">
        <v>247</v>
      </c>
      <c r="M26" s="1" t="s">
        <v>137</v>
      </c>
      <c r="N26" s="27" t="s">
        <v>214</v>
      </c>
      <c r="O26" s="235" t="s">
        <v>35</v>
      </c>
      <c r="P26" s="236"/>
      <c r="Q26" s="236"/>
      <c r="R26" s="236"/>
      <c r="S26" s="236"/>
      <c r="T26" s="236"/>
      <c r="U26" s="236"/>
      <c r="V26" s="237"/>
    </row>
    <row r="27" spans="1:22" s="7" customFormat="1" ht="45">
      <c r="A27" s="8" t="s">
        <v>148</v>
      </c>
      <c r="B27" s="27" t="s">
        <v>402</v>
      </c>
      <c r="C27" s="8" t="s">
        <v>403</v>
      </c>
      <c r="D27" s="28" t="s">
        <v>378</v>
      </c>
      <c r="E27" s="4" t="s">
        <v>101</v>
      </c>
      <c r="F27" s="8" t="s">
        <v>30</v>
      </c>
      <c r="G27" s="1" t="s">
        <v>31</v>
      </c>
      <c r="H27" s="1" t="s">
        <v>36</v>
      </c>
      <c r="I27" s="8" t="s">
        <v>32</v>
      </c>
      <c r="J27" s="1" t="s">
        <v>33</v>
      </c>
      <c r="K27" s="29">
        <v>1529280</v>
      </c>
      <c r="L27" s="26" t="s">
        <v>250</v>
      </c>
      <c r="M27" s="31" t="s">
        <v>299</v>
      </c>
      <c r="N27" s="27" t="s">
        <v>214</v>
      </c>
      <c r="O27" s="234" t="s">
        <v>35</v>
      </c>
      <c r="P27" s="234"/>
      <c r="Q27" s="234"/>
      <c r="R27" s="234"/>
      <c r="S27" s="234"/>
      <c r="T27" s="234"/>
      <c r="U27" s="234"/>
      <c r="V27" s="234"/>
    </row>
    <row r="28" spans="1:22" s="7" customFormat="1" ht="36">
      <c r="A28" s="8" t="s">
        <v>86</v>
      </c>
      <c r="B28" s="27" t="s">
        <v>402</v>
      </c>
      <c r="C28" s="8" t="s">
        <v>403</v>
      </c>
      <c r="D28" s="30" t="s">
        <v>379</v>
      </c>
      <c r="E28" s="4" t="s">
        <v>29</v>
      </c>
      <c r="F28" s="8" t="s">
        <v>30</v>
      </c>
      <c r="G28" s="1" t="s">
        <v>31</v>
      </c>
      <c r="H28" s="1" t="s">
        <v>36</v>
      </c>
      <c r="I28" s="8" t="s">
        <v>32</v>
      </c>
      <c r="J28" s="1" t="s">
        <v>33</v>
      </c>
      <c r="K28" s="5">
        <v>515424</v>
      </c>
      <c r="L28" s="25" t="s">
        <v>457</v>
      </c>
      <c r="M28" s="25" t="s">
        <v>297</v>
      </c>
      <c r="N28" s="27" t="s">
        <v>214</v>
      </c>
      <c r="O28" s="235" t="s">
        <v>35</v>
      </c>
      <c r="P28" s="236"/>
      <c r="Q28" s="236"/>
      <c r="R28" s="236"/>
      <c r="S28" s="236"/>
      <c r="T28" s="236"/>
      <c r="U28" s="236"/>
      <c r="V28" s="237"/>
    </row>
    <row r="29" spans="1:22" s="7" customFormat="1" ht="36">
      <c r="A29" s="8" t="s">
        <v>87</v>
      </c>
      <c r="B29" s="1" t="s">
        <v>405</v>
      </c>
      <c r="C29" s="8" t="s">
        <v>406</v>
      </c>
      <c r="D29" s="3" t="s">
        <v>370</v>
      </c>
      <c r="E29" s="4" t="s">
        <v>29</v>
      </c>
      <c r="F29" s="8" t="s">
        <v>30</v>
      </c>
      <c r="G29" s="1" t="s">
        <v>31</v>
      </c>
      <c r="H29" s="1" t="s">
        <v>36</v>
      </c>
      <c r="I29" s="8" t="s">
        <v>32</v>
      </c>
      <c r="J29" s="1" t="s">
        <v>33</v>
      </c>
      <c r="K29" s="5">
        <v>249600</v>
      </c>
      <c r="L29" s="8" t="s">
        <v>280</v>
      </c>
      <c r="M29" s="1" t="s">
        <v>335</v>
      </c>
      <c r="N29" s="1" t="s">
        <v>34</v>
      </c>
      <c r="O29" s="235" t="s">
        <v>35</v>
      </c>
      <c r="P29" s="236"/>
      <c r="Q29" s="236"/>
      <c r="R29" s="236"/>
      <c r="S29" s="236"/>
      <c r="T29" s="236"/>
      <c r="U29" s="236"/>
      <c r="V29" s="237"/>
    </row>
    <row r="30" spans="1:22" s="7" customFormat="1" ht="36">
      <c r="A30" s="8" t="s">
        <v>88</v>
      </c>
      <c r="B30" s="27" t="s">
        <v>423</v>
      </c>
      <c r="C30" s="8" t="s">
        <v>475</v>
      </c>
      <c r="D30" s="28" t="s">
        <v>463</v>
      </c>
      <c r="E30" s="4" t="s">
        <v>29</v>
      </c>
      <c r="F30" s="8" t="s">
        <v>30</v>
      </c>
      <c r="G30" s="1" t="s">
        <v>31</v>
      </c>
      <c r="H30" s="1" t="s">
        <v>36</v>
      </c>
      <c r="I30" s="8" t="s">
        <v>32</v>
      </c>
      <c r="J30" s="1" t="s">
        <v>33</v>
      </c>
      <c r="K30" s="29">
        <v>175112</v>
      </c>
      <c r="L30" s="26" t="s">
        <v>349</v>
      </c>
      <c r="M30" s="31" t="s">
        <v>464</v>
      </c>
      <c r="N30" s="27" t="s">
        <v>34</v>
      </c>
      <c r="O30" s="234" t="s">
        <v>35</v>
      </c>
      <c r="P30" s="234"/>
      <c r="Q30" s="234"/>
      <c r="R30" s="234"/>
      <c r="S30" s="234"/>
      <c r="T30" s="234"/>
      <c r="U30" s="234"/>
      <c r="V30" s="234"/>
    </row>
    <row r="31" spans="1:22" s="7" customFormat="1" ht="36">
      <c r="A31" s="8" t="s">
        <v>84</v>
      </c>
      <c r="B31" s="4" t="s">
        <v>345</v>
      </c>
      <c r="C31" s="1" t="s">
        <v>346</v>
      </c>
      <c r="D31" s="3" t="s">
        <v>207</v>
      </c>
      <c r="E31" s="4" t="s">
        <v>29</v>
      </c>
      <c r="F31" s="8" t="s">
        <v>30</v>
      </c>
      <c r="G31" s="1" t="s">
        <v>31</v>
      </c>
      <c r="H31" s="1" t="s">
        <v>36</v>
      </c>
      <c r="I31" s="8" t="s">
        <v>32</v>
      </c>
      <c r="J31" s="1" t="s">
        <v>33</v>
      </c>
      <c r="K31" s="5">
        <v>1200000</v>
      </c>
      <c r="L31" s="8" t="s">
        <v>233</v>
      </c>
      <c r="M31" s="27" t="s">
        <v>234</v>
      </c>
      <c r="N31" s="1" t="s">
        <v>37</v>
      </c>
      <c r="O31" s="234" t="s">
        <v>180</v>
      </c>
      <c r="P31" s="234"/>
      <c r="Q31" s="234"/>
      <c r="R31" s="234"/>
      <c r="S31" s="234"/>
      <c r="T31" s="234"/>
      <c r="U31" s="234"/>
      <c r="V31" s="234"/>
    </row>
    <row r="32" spans="1:22" s="7" customFormat="1" ht="48">
      <c r="A32" s="8" t="s">
        <v>89</v>
      </c>
      <c r="B32" s="4" t="s">
        <v>416</v>
      </c>
      <c r="C32" s="1" t="s">
        <v>416</v>
      </c>
      <c r="D32" s="3" t="s">
        <v>356</v>
      </c>
      <c r="E32" s="4" t="s">
        <v>101</v>
      </c>
      <c r="F32" s="1" t="s">
        <v>208</v>
      </c>
      <c r="G32" s="1" t="s">
        <v>209</v>
      </c>
      <c r="H32" s="1" t="s">
        <v>36</v>
      </c>
      <c r="I32" s="8" t="s">
        <v>32</v>
      </c>
      <c r="J32" s="1" t="s">
        <v>33</v>
      </c>
      <c r="K32" s="29">
        <v>990000</v>
      </c>
      <c r="L32" s="8" t="s">
        <v>233</v>
      </c>
      <c r="M32" s="27" t="s">
        <v>233</v>
      </c>
      <c r="N32" s="27" t="s">
        <v>34</v>
      </c>
      <c r="O32" s="234" t="s">
        <v>35</v>
      </c>
      <c r="P32" s="234"/>
      <c r="Q32" s="234"/>
      <c r="R32" s="234"/>
      <c r="S32" s="234"/>
      <c r="T32" s="234"/>
      <c r="U32" s="234"/>
      <c r="V32" s="234"/>
    </row>
    <row r="33" spans="1:22" s="7" customFormat="1" ht="36">
      <c r="A33" s="8" t="s">
        <v>90</v>
      </c>
      <c r="B33" s="1" t="s">
        <v>525</v>
      </c>
      <c r="C33" s="1" t="s">
        <v>525</v>
      </c>
      <c r="D33" s="30" t="s">
        <v>528</v>
      </c>
      <c r="E33" s="4" t="s">
        <v>29</v>
      </c>
      <c r="F33" s="8" t="s">
        <v>30</v>
      </c>
      <c r="G33" s="1" t="s">
        <v>31</v>
      </c>
      <c r="H33" s="1" t="s">
        <v>36</v>
      </c>
      <c r="I33" s="8" t="s">
        <v>32</v>
      </c>
      <c r="J33" s="1" t="s">
        <v>33</v>
      </c>
      <c r="K33" s="29">
        <v>300000</v>
      </c>
      <c r="L33" s="8" t="s">
        <v>280</v>
      </c>
      <c r="M33" s="27" t="s">
        <v>335</v>
      </c>
      <c r="N33" s="27" t="s">
        <v>42</v>
      </c>
      <c r="O33" s="235" t="s">
        <v>35</v>
      </c>
      <c r="P33" s="236"/>
      <c r="Q33" s="236"/>
      <c r="R33" s="236"/>
      <c r="S33" s="236"/>
      <c r="T33" s="236"/>
      <c r="U33" s="236"/>
      <c r="V33" s="237"/>
    </row>
    <row r="34" spans="1:22" s="7" customFormat="1" ht="15">
      <c r="A34" s="33"/>
      <c r="B34" s="1"/>
      <c r="C34" s="33"/>
      <c r="D34" s="33"/>
      <c r="E34" s="33"/>
      <c r="F34" s="33"/>
      <c r="G34" s="33"/>
      <c r="H34" s="33"/>
      <c r="I34" s="33"/>
      <c r="J34" s="33"/>
      <c r="K34" s="34">
        <f>SUM(K19:K33)</f>
        <v>11419520</v>
      </c>
      <c r="L34" s="33"/>
      <c r="M34" s="33"/>
      <c r="N34" s="33"/>
      <c r="O34" s="243"/>
      <c r="P34" s="243"/>
      <c r="Q34" s="243"/>
      <c r="R34" s="243"/>
      <c r="S34" s="243"/>
      <c r="T34" s="243"/>
      <c r="U34" s="243"/>
      <c r="V34" s="243"/>
    </row>
    <row r="35" spans="1:22" s="7" customFormat="1" ht="15">
      <c r="A35" s="244" t="s">
        <v>61</v>
      </c>
      <c r="B35" s="245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6"/>
    </row>
    <row r="36" spans="1:22" s="7" customFormat="1" ht="48">
      <c r="A36" s="8" t="s">
        <v>91</v>
      </c>
      <c r="B36" s="1" t="s">
        <v>423</v>
      </c>
      <c r="C36" s="1" t="s">
        <v>423</v>
      </c>
      <c r="D36" s="30" t="s">
        <v>458</v>
      </c>
      <c r="E36" s="4" t="s">
        <v>29</v>
      </c>
      <c r="F36" s="8" t="s">
        <v>30</v>
      </c>
      <c r="G36" s="1" t="s">
        <v>31</v>
      </c>
      <c r="H36" s="1" t="s">
        <v>26</v>
      </c>
      <c r="I36" s="8" t="s">
        <v>32</v>
      </c>
      <c r="J36" s="1" t="s">
        <v>33</v>
      </c>
      <c r="K36" s="5">
        <v>296142</v>
      </c>
      <c r="L36" s="25" t="s">
        <v>247</v>
      </c>
      <c r="M36" s="8" t="s">
        <v>329</v>
      </c>
      <c r="N36" s="1" t="s">
        <v>42</v>
      </c>
      <c r="O36" s="235" t="s">
        <v>35</v>
      </c>
      <c r="P36" s="236"/>
      <c r="Q36" s="236"/>
      <c r="R36" s="236"/>
      <c r="S36" s="236"/>
      <c r="T36" s="236"/>
      <c r="U36" s="236"/>
      <c r="V36" s="237"/>
    </row>
    <row r="37" spans="1:22" s="7" customFormat="1" ht="72.75" customHeight="1">
      <c r="A37" s="8" t="s">
        <v>92</v>
      </c>
      <c r="B37" s="27" t="s">
        <v>419</v>
      </c>
      <c r="C37" s="8" t="s">
        <v>420</v>
      </c>
      <c r="D37" s="30" t="s">
        <v>337</v>
      </c>
      <c r="E37" s="4" t="s">
        <v>29</v>
      </c>
      <c r="F37" s="8" t="s">
        <v>30</v>
      </c>
      <c r="G37" s="1" t="s">
        <v>31</v>
      </c>
      <c r="H37" s="1" t="s">
        <v>36</v>
      </c>
      <c r="I37" s="8" t="s">
        <v>32</v>
      </c>
      <c r="J37" s="1" t="s">
        <v>33</v>
      </c>
      <c r="K37" s="5">
        <f>2582400*1.18</f>
        <v>3047232</v>
      </c>
      <c r="L37" s="25" t="s">
        <v>247</v>
      </c>
      <c r="M37" s="25" t="s">
        <v>329</v>
      </c>
      <c r="N37" s="1" t="s">
        <v>42</v>
      </c>
      <c r="O37" s="235" t="s">
        <v>35</v>
      </c>
      <c r="P37" s="236"/>
      <c r="Q37" s="236"/>
      <c r="R37" s="236"/>
      <c r="S37" s="236"/>
      <c r="T37" s="236"/>
      <c r="U37" s="236"/>
      <c r="V37" s="237"/>
    </row>
    <row r="38" spans="1:22" s="7" customFormat="1" ht="45.75" customHeight="1">
      <c r="A38" s="8" t="s">
        <v>114</v>
      </c>
      <c r="B38" s="27" t="s">
        <v>402</v>
      </c>
      <c r="C38" s="8" t="s">
        <v>403</v>
      </c>
      <c r="D38" s="3" t="s">
        <v>336</v>
      </c>
      <c r="E38" s="4" t="s">
        <v>29</v>
      </c>
      <c r="F38" s="8" t="s">
        <v>30</v>
      </c>
      <c r="G38" s="1" t="s">
        <v>31</v>
      </c>
      <c r="H38" s="1" t="s">
        <v>39</v>
      </c>
      <c r="I38" s="8" t="s">
        <v>32</v>
      </c>
      <c r="J38" s="1" t="s">
        <v>33</v>
      </c>
      <c r="K38" s="5">
        <v>845000</v>
      </c>
      <c r="L38" s="25" t="s">
        <v>280</v>
      </c>
      <c r="M38" s="25" t="s">
        <v>299</v>
      </c>
      <c r="N38" s="1" t="s">
        <v>42</v>
      </c>
      <c r="O38" s="234" t="s">
        <v>180</v>
      </c>
      <c r="P38" s="234"/>
      <c r="Q38" s="234"/>
      <c r="R38" s="234"/>
      <c r="S38" s="234"/>
      <c r="T38" s="234"/>
      <c r="U38" s="234"/>
      <c r="V38" s="234"/>
    </row>
    <row r="39" spans="1:22" s="7" customFormat="1" ht="33.75">
      <c r="A39" s="8" t="s">
        <v>44</v>
      </c>
      <c r="B39" s="27" t="s">
        <v>423</v>
      </c>
      <c r="C39" s="8" t="s">
        <v>424</v>
      </c>
      <c r="D39" s="3" t="s">
        <v>322</v>
      </c>
      <c r="E39" s="4" t="s">
        <v>29</v>
      </c>
      <c r="F39" s="8" t="s">
        <v>30</v>
      </c>
      <c r="G39" s="1" t="s">
        <v>31</v>
      </c>
      <c r="H39" s="1" t="s">
        <v>26</v>
      </c>
      <c r="I39" s="8" t="s">
        <v>32</v>
      </c>
      <c r="J39" s="1" t="s">
        <v>33</v>
      </c>
      <c r="K39" s="5">
        <f>205000*1.18</f>
        <v>241900</v>
      </c>
      <c r="L39" s="25" t="s">
        <v>457</v>
      </c>
      <c r="M39" s="25">
        <v>42552</v>
      </c>
      <c r="N39" s="1" t="s">
        <v>42</v>
      </c>
      <c r="O39" s="234" t="s">
        <v>35</v>
      </c>
      <c r="P39" s="234"/>
      <c r="Q39" s="234"/>
      <c r="R39" s="234"/>
      <c r="S39" s="234"/>
      <c r="T39" s="234"/>
      <c r="U39" s="234"/>
      <c r="V39" s="234"/>
    </row>
    <row r="40" spans="1:22" s="7" customFormat="1" ht="33.75">
      <c r="A40" s="8" t="s">
        <v>45</v>
      </c>
      <c r="B40" s="27" t="s">
        <v>402</v>
      </c>
      <c r="C40" s="8" t="s">
        <v>403</v>
      </c>
      <c r="D40" s="3" t="s">
        <v>319</v>
      </c>
      <c r="E40" s="4" t="s">
        <v>29</v>
      </c>
      <c r="F40" s="8" t="s">
        <v>30</v>
      </c>
      <c r="G40" s="1" t="s">
        <v>31</v>
      </c>
      <c r="H40" s="1" t="s">
        <v>25</v>
      </c>
      <c r="I40" s="8" t="s">
        <v>32</v>
      </c>
      <c r="J40" s="1" t="s">
        <v>33</v>
      </c>
      <c r="K40" s="5">
        <f>627000*1.18</f>
        <v>739860</v>
      </c>
      <c r="L40" s="25">
        <v>42430</v>
      </c>
      <c r="M40" s="25">
        <v>42461</v>
      </c>
      <c r="N40" s="1" t="s">
        <v>42</v>
      </c>
      <c r="O40" s="234" t="s">
        <v>35</v>
      </c>
      <c r="P40" s="234"/>
      <c r="Q40" s="234"/>
      <c r="R40" s="234"/>
      <c r="S40" s="234"/>
      <c r="T40" s="234"/>
      <c r="U40" s="234"/>
      <c r="V40" s="234"/>
    </row>
    <row r="41" spans="1:22" s="7" customFormat="1" ht="33.75">
      <c r="A41" s="135" t="s">
        <v>149</v>
      </c>
      <c r="B41" s="27" t="s">
        <v>402</v>
      </c>
      <c r="C41" s="8" t="s">
        <v>403</v>
      </c>
      <c r="D41" s="30" t="s">
        <v>110</v>
      </c>
      <c r="E41" s="4" t="s">
        <v>29</v>
      </c>
      <c r="F41" s="8" t="s">
        <v>30</v>
      </c>
      <c r="G41" s="1" t="s">
        <v>31</v>
      </c>
      <c r="H41" s="1" t="s">
        <v>40</v>
      </c>
      <c r="I41" s="8" t="s">
        <v>32</v>
      </c>
      <c r="J41" s="1" t="s">
        <v>33</v>
      </c>
      <c r="K41" s="5">
        <f>207000*1.18</f>
        <v>244260</v>
      </c>
      <c r="L41" s="25">
        <v>42430</v>
      </c>
      <c r="M41" s="25">
        <v>42461</v>
      </c>
      <c r="N41" s="1" t="s">
        <v>42</v>
      </c>
      <c r="O41" s="234" t="s">
        <v>35</v>
      </c>
      <c r="P41" s="234"/>
      <c r="Q41" s="234"/>
      <c r="R41" s="234"/>
      <c r="S41" s="234"/>
      <c r="T41" s="234"/>
      <c r="U41" s="234"/>
      <c r="V41" s="234"/>
    </row>
    <row r="42" spans="1:22" s="67" customFormat="1" ht="48.75" customHeight="1">
      <c r="A42" s="137" t="s">
        <v>46</v>
      </c>
      <c r="B42" s="70" t="s">
        <v>572</v>
      </c>
      <c r="C42" s="136" t="s">
        <v>403</v>
      </c>
      <c r="D42" s="64" t="s">
        <v>321</v>
      </c>
      <c r="E42" s="63" t="s">
        <v>29</v>
      </c>
      <c r="F42" s="136" t="s">
        <v>30</v>
      </c>
      <c r="G42" s="65" t="s">
        <v>31</v>
      </c>
      <c r="H42" s="65" t="s">
        <v>25</v>
      </c>
      <c r="I42" s="136" t="s">
        <v>32</v>
      </c>
      <c r="J42" s="65" t="s">
        <v>33</v>
      </c>
      <c r="K42" s="66">
        <v>4543000</v>
      </c>
      <c r="L42" s="68" t="s">
        <v>457</v>
      </c>
      <c r="M42" s="68" t="s">
        <v>500</v>
      </c>
      <c r="N42" s="65" t="s">
        <v>37</v>
      </c>
      <c r="O42" s="148" t="s">
        <v>35</v>
      </c>
      <c r="P42" s="148"/>
      <c r="Q42" s="148"/>
      <c r="R42" s="148"/>
      <c r="S42" s="148"/>
      <c r="T42" s="148"/>
      <c r="U42" s="148"/>
      <c r="V42" s="148"/>
    </row>
    <row r="43" spans="1:22" s="7" customFormat="1" ht="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4">
        <f>SUM(K36:K42)</f>
        <v>9957394</v>
      </c>
      <c r="L43" s="33"/>
      <c r="M43" s="33"/>
      <c r="N43" s="33"/>
      <c r="O43" s="240"/>
      <c r="P43" s="241"/>
      <c r="Q43" s="241"/>
      <c r="R43" s="241"/>
      <c r="S43" s="241"/>
      <c r="T43" s="241"/>
      <c r="U43" s="241"/>
      <c r="V43" s="242"/>
    </row>
    <row r="44" spans="1:22" s="7" customFormat="1" ht="15">
      <c r="A44" s="247" t="s">
        <v>63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9"/>
    </row>
    <row r="45" spans="1:22" s="7" customFormat="1" ht="56.25">
      <c r="A45" s="137" t="s">
        <v>47</v>
      </c>
      <c r="B45" s="1" t="s">
        <v>58</v>
      </c>
      <c r="C45" s="9" t="s">
        <v>58</v>
      </c>
      <c r="D45" s="3" t="s">
        <v>287</v>
      </c>
      <c r="E45" s="4" t="s">
        <v>113</v>
      </c>
      <c r="F45" s="8" t="s">
        <v>30</v>
      </c>
      <c r="G45" s="1" t="s">
        <v>31</v>
      </c>
      <c r="H45" s="1" t="s">
        <v>25</v>
      </c>
      <c r="I45" s="8" t="s">
        <v>32</v>
      </c>
      <c r="J45" s="1" t="s">
        <v>33</v>
      </c>
      <c r="K45" s="5">
        <v>5133000</v>
      </c>
      <c r="L45" s="25">
        <v>42430</v>
      </c>
      <c r="M45" s="25" t="s">
        <v>306</v>
      </c>
      <c r="N45" s="1" t="s">
        <v>37</v>
      </c>
      <c r="O45" s="235" t="s">
        <v>35</v>
      </c>
      <c r="P45" s="236"/>
      <c r="Q45" s="236"/>
      <c r="R45" s="236"/>
      <c r="S45" s="236"/>
      <c r="T45" s="236"/>
      <c r="U45" s="236"/>
      <c r="V45" s="237"/>
    </row>
    <row r="46" spans="1:22" s="7" customFormat="1" ht="56.25">
      <c r="A46" s="137" t="s">
        <v>48</v>
      </c>
      <c r="B46" s="1" t="s">
        <v>58</v>
      </c>
      <c r="C46" s="9" t="s">
        <v>58</v>
      </c>
      <c r="D46" s="10" t="s">
        <v>278</v>
      </c>
      <c r="E46" s="4" t="s">
        <v>113</v>
      </c>
      <c r="F46" s="8" t="s">
        <v>80</v>
      </c>
      <c r="G46" s="1" t="s">
        <v>81</v>
      </c>
      <c r="H46" s="1" t="s">
        <v>277</v>
      </c>
      <c r="I46" s="8" t="s">
        <v>32</v>
      </c>
      <c r="J46" s="1" t="s">
        <v>33</v>
      </c>
      <c r="K46" s="5">
        <v>3073223.86</v>
      </c>
      <c r="L46" s="25" t="s">
        <v>280</v>
      </c>
      <c r="M46" s="25" t="s">
        <v>306</v>
      </c>
      <c r="N46" s="1" t="s">
        <v>37</v>
      </c>
      <c r="O46" s="234" t="s">
        <v>35</v>
      </c>
      <c r="P46" s="234"/>
      <c r="Q46" s="234"/>
      <c r="R46" s="234"/>
      <c r="S46" s="234"/>
      <c r="T46" s="234"/>
      <c r="U46" s="234"/>
      <c r="V46" s="234"/>
    </row>
    <row r="47" spans="1:22" s="7" customFormat="1" ht="56.25">
      <c r="A47" s="137" t="s">
        <v>49</v>
      </c>
      <c r="B47" s="1" t="s">
        <v>58</v>
      </c>
      <c r="C47" s="2" t="s">
        <v>58</v>
      </c>
      <c r="D47" s="3" t="s">
        <v>320</v>
      </c>
      <c r="E47" s="4" t="s">
        <v>113</v>
      </c>
      <c r="F47" s="8" t="s">
        <v>30</v>
      </c>
      <c r="G47" s="1" t="s">
        <v>31</v>
      </c>
      <c r="H47" s="1" t="s">
        <v>36</v>
      </c>
      <c r="I47" s="8" t="s">
        <v>32</v>
      </c>
      <c r="J47" s="1" t="s">
        <v>33</v>
      </c>
      <c r="K47" s="5">
        <f>2000000*1.18</f>
        <v>2360000</v>
      </c>
      <c r="L47" s="6" t="s">
        <v>280</v>
      </c>
      <c r="M47" s="1" t="s">
        <v>295</v>
      </c>
      <c r="N47" s="1" t="s">
        <v>37</v>
      </c>
      <c r="O47" s="11" t="s">
        <v>35</v>
      </c>
      <c r="P47" s="12"/>
      <c r="Q47" s="12"/>
      <c r="R47" s="12"/>
      <c r="S47" s="12"/>
      <c r="T47" s="12"/>
      <c r="U47" s="12"/>
      <c r="V47" s="13"/>
    </row>
    <row r="48" spans="1:22" s="7" customFormat="1" ht="56.25">
      <c r="A48" s="137" t="s">
        <v>50</v>
      </c>
      <c r="B48" s="1" t="s">
        <v>58</v>
      </c>
      <c r="C48" s="2" t="s">
        <v>58</v>
      </c>
      <c r="D48" s="3" t="s">
        <v>111</v>
      </c>
      <c r="E48" s="4" t="s">
        <v>113</v>
      </c>
      <c r="F48" s="8" t="s">
        <v>30</v>
      </c>
      <c r="G48" s="1" t="s">
        <v>31</v>
      </c>
      <c r="H48" s="1" t="s">
        <v>36</v>
      </c>
      <c r="I48" s="8" t="s">
        <v>32</v>
      </c>
      <c r="J48" s="1" t="s">
        <v>33</v>
      </c>
      <c r="K48" s="5">
        <v>5872837.58</v>
      </c>
      <c r="L48" s="6" t="s">
        <v>280</v>
      </c>
      <c r="M48" s="8" t="s">
        <v>306</v>
      </c>
      <c r="N48" s="1" t="s">
        <v>37</v>
      </c>
      <c r="O48" s="234" t="s">
        <v>35</v>
      </c>
      <c r="P48" s="234"/>
      <c r="Q48" s="234"/>
      <c r="R48" s="234"/>
      <c r="S48" s="234"/>
      <c r="T48" s="234"/>
      <c r="U48" s="234"/>
      <c r="V48" s="234"/>
    </row>
    <row r="49" spans="1:22" s="7" customFormat="1" ht="56.25">
      <c r="A49" s="137" t="s">
        <v>129</v>
      </c>
      <c r="B49" s="1" t="s">
        <v>58</v>
      </c>
      <c r="C49" s="2" t="s">
        <v>58</v>
      </c>
      <c r="D49" s="3" t="s">
        <v>315</v>
      </c>
      <c r="E49" s="4" t="s">
        <v>113</v>
      </c>
      <c r="F49" s="8" t="s">
        <v>30</v>
      </c>
      <c r="G49" s="1" t="s">
        <v>31</v>
      </c>
      <c r="H49" s="1" t="s">
        <v>36</v>
      </c>
      <c r="I49" s="8" t="s">
        <v>32</v>
      </c>
      <c r="J49" s="1" t="s">
        <v>33</v>
      </c>
      <c r="K49" s="5">
        <f>935000*1.18</f>
        <v>1103300</v>
      </c>
      <c r="L49" s="6" t="s">
        <v>280</v>
      </c>
      <c r="M49" s="8" t="s">
        <v>306</v>
      </c>
      <c r="N49" s="1" t="s">
        <v>37</v>
      </c>
      <c r="O49" s="234" t="s">
        <v>35</v>
      </c>
      <c r="P49" s="234"/>
      <c r="Q49" s="234"/>
      <c r="R49" s="234"/>
      <c r="S49" s="234"/>
      <c r="T49" s="234"/>
      <c r="U49" s="234"/>
      <c r="V49" s="234"/>
    </row>
    <row r="50" spans="1:22" s="7" customFormat="1" ht="56.25">
      <c r="A50" s="137" t="s">
        <v>132</v>
      </c>
      <c r="B50" s="1" t="s">
        <v>58</v>
      </c>
      <c r="C50" s="2" t="s">
        <v>58</v>
      </c>
      <c r="D50" s="3" t="s">
        <v>555</v>
      </c>
      <c r="E50" s="4" t="s">
        <v>82</v>
      </c>
      <c r="F50" s="8" t="s">
        <v>80</v>
      </c>
      <c r="G50" s="1" t="s">
        <v>81</v>
      </c>
      <c r="H50" s="1" t="s">
        <v>279</v>
      </c>
      <c r="I50" s="8" t="s">
        <v>32</v>
      </c>
      <c r="J50" s="1" t="s">
        <v>33</v>
      </c>
      <c r="K50" s="5">
        <v>1920556.2</v>
      </c>
      <c r="L50" s="1" t="s">
        <v>457</v>
      </c>
      <c r="M50" s="1" t="s">
        <v>297</v>
      </c>
      <c r="N50" s="1" t="s">
        <v>37</v>
      </c>
      <c r="O50" s="234" t="s">
        <v>35</v>
      </c>
      <c r="P50" s="234"/>
      <c r="Q50" s="234"/>
      <c r="R50" s="234"/>
      <c r="S50" s="234"/>
      <c r="T50" s="234"/>
      <c r="U50" s="234"/>
      <c r="V50" s="234"/>
    </row>
    <row r="51" spans="1:22" s="7" customFormat="1" ht="56.25">
      <c r="A51" s="137" t="s">
        <v>150</v>
      </c>
      <c r="B51" s="1" t="s">
        <v>58</v>
      </c>
      <c r="C51" s="2" t="s">
        <v>58</v>
      </c>
      <c r="D51" s="3" t="s">
        <v>374</v>
      </c>
      <c r="E51" s="4" t="s">
        <v>82</v>
      </c>
      <c r="F51" s="8" t="s">
        <v>80</v>
      </c>
      <c r="G51" s="1" t="s">
        <v>81</v>
      </c>
      <c r="H51" s="1" t="s">
        <v>375</v>
      </c>
      <c r="I51" s="8" t="s">
        <v>32</v>
      </c>
      <c r="J51" s="1" t="s">
        <v>33</v>
      </c>
      <c r="K51" s="5">
        <f>992000*1.18</f>
        <v>1170560</v>
      </c>
      <c r="L51" s="1" t="s">
        <v>280</v>
      </c>
      <c r="M51" s="8" t="s">
        <v>295</v>
      </c>
      <c r="N51" s="1" t="s">
        <v>37</v>
      </c>
      <c r="O51" s="234" t="s">
        <v>35</v>
      </c>
      <c r="P51" s="234"/>
      <c r="Q51" s="234"/>
      <c r="R51" s="234"/>
      <c r="S51" s="234"/>
      <c r="T51" s="234"/>
      <c r="U51" s="234"/>
      <c r="V51" s="234"/>
    </row>
    <row r="52" spans="1:22" s="7" customFormat="1" ht="24.75" customHeight="1">
      <c r="A52" s="137" t="s">
        <v>133</v>
      </c>
      <c r="B52" s="1" t="s">
        <v>58</v>
      </c>
      <c r="C52" s="2" t="s">
        <v>58</v>
      </c>
      <c r="D52" s="3" t="s">
        <v>302</v>
      </c>
      <c r="E52" s="4" t="s">
        <v>82</v>
      </c>
      <c r="F52" s="8" t="s">
        <v>80</v>
      </c>
      <c r="G52" s="1" t="s">
        <v>81</v>
      </c>
      <c r="H52" s="1" t="s">
        <v>303</v>
      </c>
      <c r="I52" s="8" t="s">
        <v>32</v>
      </c>
      <c r="J52" s="1" t="s">
        <v>33</v>
      </c>
      <c r="K52" s="5">
        <f>1038000*1.18</f>
        <v>1224840</v>
      </c>
      <c r="L52" s="1" t="s">
        <v>280</v>
      </c>
      <c r="M52" s="8" t="s">
        <v>281</v>
      </c>
      <c r="N52" s="1" t="s">
        <v>37</v>
      </c>
      <c r="O52" s="234" t="s">
        <v>35</v>
      </c>
      <c r="P52" s="234"/>
      <c r="Q52" s="234"/>
      <c r="R52" s="234"/>
      <c r="S52" s="234"/>
      <c r="T52" s="234"/>
      <c r="U52" s="234"/>
      <c r="V52" s="234"/>
    </row>
    <row r="53" spans="1:22" s="7" customFormat="1" ht="56.25">
      <c r="A53" s="137" t="s">
        <v>51</v>
      </c>
      <c r="B53" s="1" t="s">
        <v>58</v>
      </c>
      <c r="C53" s="2" t="s">
        <v>58</v>
      </c>
      <c r="D53" s="3" t="s">
        <v>282</v>
      </c>
      <c r="E53" s="4" t="s">
        <v>113</v>
      </c>
      <c r="F53" s="8" t="s">
        <v>30</v>
      </c>
      <c r="G53" s="1" t="s">
        <v>31</v>
      </c>
      <c r="H53" s="1" t="s">
        <v>36</v>
      </c>
      <c r="I53" s="8" t="s">
        <v>32</v>
      </c>
      <c r="J53" s="1" t="s">
        <v>33</v>
      </c>
      <c r="K53" s="5">
        <v>4425000</v>
      </c>
      <c r="L53" s="1" t="s">
        <v>457</v>
      </c>
      <c r="M53" s="8" t="s">
        <v>281</v>
      </c>
      <c r="N53" s="1" t="s">
        <v>37</v>
      </c>
      <c r="O53" s="235" t="s">
        <v>35</v>
      </c>
      <c r="P53" s="236"/>
      <c r="Q53" s="236"/>
      <c r="R53" s="236"/>
      <c r="S53" s="236"/>
      <c r="T53" s="236"/>
      <c r="U53" s="236"/>
      <c r="V53" s="237"/>
    </row>
    <row r="54" spans="1:22" s="7" customFormat="1" ht="56.25">
      <c r="A54" s="137" t="s">
        <v>151</v>
      </c>
      <c r="B54" s="1" t="s">
        <v>58</v>
      </c>
      <c r="C54" s="2" t="s">
        <v>58</v>
      </c>
      <c r="D54" s="3" t="s">
        <v>283</v>
      </c>
      <c r="E54" s="4" t="s">
        <v>66</v>
      </c>
      <c r="F54" s="8" t="s">
        <v>30</v>
      </c>
      <c r="G54" s="1" t="s">
        <v>31</v>
      </c>
      <c r="H54" s="1" t="s">
        <v>36</v>
      </c>
      <c r="I54" s="8" t="s">
        <v>32</v>
      </c>
      <c r="J54" s="1" t="s">
        <v>33</v>
      </c>
      <c r="K54" s="5">
        <v>7672360</v>
      </c>
      <c r="L54" s="1" t="s">
        <v>457</v>
      </c>
      <c r="M54" s="8" t="s">
        <v>284</v>
      </c>
      <c r="N54" s="1" t="s">
        <v>37</v>
      </c>
      <c r="O54" s="234" t="s">
        <v>35</v>
      </c>
      <c r="P54" s="234"/>
      <c r="Q54" s="234"/>
      <c r="R54" s="234"/>
      <c r="S54" s="234"/>
      <c r="T54" s="234"/>
      <c r="U54" s="234"/>
      <c r="V54" s="234"/>
    </row>
    <row r="55" spans="1:22" s="7" customFormat="1" ht="56.25">
      <c r="A55" s="137" t="s">
        <v>152</v>
      </c>
      <c r="B55" s="1" t="s">
        <v>58</v>
      </c>
      <c r="C55" s="2" t="s">
        <v>58</v>
      </c>
      <c r="D55" s="3" t="s">
        <v>304</v>
      </c>
      <c r="E55" s="4" t="s">
        <v>66</v>
      </c>
      <c r="F55" s="8" t="s">
        <v>80</v>
      </c>
      <c r="G55" s="1" t="s">
        <v>81</v>
      </c>
      <c r="H55" s="1" t="s">
        <v>305</v>
      </c>
      <c r="I55" s="8" t="s">
        <v>32</v>
      </c>
      <c r="J55" s="1" t="s">
        <v>33</v>
      </c>
      <c r="K55" s="5">
        <f>4055000*1.18</f>
        <v>4784900</v>
      </c>
      <c r="L55" s="1" t="s">
        <v>349</v>
      </c>
      <c r="M55" s="8" t="s">
        <v>284</v>
      </c>
      <c r="N55" s="1" t="s">
        <v>37</v>
      </c>
      <c r="O55" s="234" t="s">
        <v>35</v>
      </c>
      <c r="P55" s="234"/>
      <c r="Q55" s="234"/>
      <c r="R55" s="234"/>
      <c r="S55" s="234"/>
      <c r="T55" s="234"/>
      <c r="U55" s="234"/>
      <c r="V55" s="234"/>
    </row>
    <row r="56" spans="1:22" s="7" customFormat="1" ht="56.25">
      <c r="A56" s="137" t="s">
        <v>153</v>
      </c>
      <c r="B56" s="1" t="s">
        <v>58</v>
      </c>
      <c r="C56" s="2" t="s">
        <v>58</v>
      </c>
      <c r="D56" s="3" t="s">
        <v>309</v>
      </c>
      <c r="E56" s="4" t="s">
        <v>66</v>
      </c>
      <c r="F56" s="8" t="s">
        <v>80</v>
      </c>
      <c r="G56" s="1" t="s">
        <v>81</v>
      </c>
      <c r="H56" s="1" t="s">
        <v>310</v>
      </c>
      <c r="I56" s="8" t="s">
        <v>32</v>
      </c>
      <c r="J56" s="1" t="s">
        <v>33</v>
      </c>
      <c r="K56" s="5">
        <f>3750000*1.18</f>
        <v>4425000</v>
      </c>
      <c r="L56" s="1" t="s">
        <v>349</v>
      </c>
      <c r="M56" s="8" t="s">
        <v>284</v>
      </c>
      <c r="N56" s="1" t="s">
        <v>37</v>
      </c>
      <c r="O56" s="234" t="s">
        <v>35</v>
      </c>
      <c r="P56" s="234"/>
      <c r="Q56" s="234"/>
      <c r="R56" s="234"/>
      <c r="S56" s="234"/>
      <c r="T56" s="234"/>
      <c r="U56" s="234"/>
      <c r="V56" s="234"/>
    </row>
    <row r="57" spans="1:22" s="7" customFormat="1" ht="56.25">
      <c r="A57" s="137" t="s">
        <v>154</v>
      </c>
      <c r="B57" s="1" t="s">
        <v>58</v>
      </c>
      <c r="C57" s="2" t="s">
        <v>58</v>
      </c>
      <c r="D57" s="3" t="s">
        <v>311</v>
      </c>
      <c r="E57" s="4" t="s">
        <v>66</v>
      </c>
      <c r="F57" s="8" t="s">
        <v>30</v>
      </c>
      <c r="G57" s="1" t="s">
        <v>31</v>
      </c>
      <c r="H57" s="1" t="s">
        <v>36</v>
      </c>
      <c r="I57" s="8" t="s">
        <v>32</v>
      </c>
      <c r="J57" s="1" t="s">
        <v>33</v>
      </c>
      <c r="K57" s="5">
        <v>397786.26</v>
      </c>
      <c r="L57" s="1" t="s">
        <v>457</v>
      </c>
      <c r="M57" s="140" t="s">
        <v>464</v>
      </c>
      <c r="N57" s="1" t="s">
        <v>37</v>
      </c>
      <c r="O57" s="234" t="s">
        <v>35</v>
      </c>
      <c r="P57" s="234"/>
      <c r="Q57" s="234"/>
      <c r="R57" s="234"/>
      <c r="S57" s="234"/>
      <c r="T57" s="234"/>
      <c r="U57" s="234"/>
      <c r="V57" s="234"/>
    </row>
    <row r="58" spans="1:22" s="7" customFormat="1" ht="56.25">
      <c r="A58" s="137" t="s">
        <v>54</v>
      </c>
      <c r="B58" s="1" t="s">
        <v>58</v>
      </c>
      <c r="C58" s="2" t="s">
        <v>58</v>
      </c>
      <c r="D58" s="10" t="s">
        <v>83</v>
      </c>
      <c r="E58" s="4" t="s">
        <v>66</v>
      </c>
      <c r="F58" s="8" t="s">
        <v>30</v>
      </c>
      <c r="G58" s="1" t="s">
        <v>31</v>
      </c>
      <c r="H58" s="1" t="s">
        <v>36</v>
      </c>
      <c r="I58" s="8" t="s">
        <v>32</v>
      </c>
      <c r="J58" s="1" t="s">
        <v>33</v>
      </c>
      <c r="K58" s="5">
        <f>6495000*1.18</f>
        <v>7664100</v>
      </c>
      <c r="L58" s="1" t="s">
        <v>280</v>
      </c>
      <c r="M58" s="8" t="s">
        <v>338</v>
      </c>
      <c r="N58" s="1" t="s">
        <v>37</v>
      </c>
      <c r="O58" s="234" t="s">
        <v>35</v>
      </c>
      <c r="P58" s="234"/>
      <c r="Q58" s="234"/>
      <c r="R58" s="234"/>
      <c r="S58" s="234"/>
      <c r="T58" s="234"/>
      <c r="U58" s="234"/>
      <c r="V58" s="234"/>
    </row>
    <row r="59" spans="1:22" s="7" customFormat="1" ht="56.25">
      <c r="A59" s="137" t="s">
        <v>155</v>
      </c>
      <c r="B59" s="1" t="s">
        <v>58</v>
      </c>
      <c r="C59" s="2" t="s">
        <v>58</v>
      </c>
      <c r="D59" s="10" t="s">
        <v>288</v>
      </c>
      <c r="E59" s="4" t="s">
        <v>82</v>
      </c>
      <c r="F59" s="8" t="s">
        <v>80</v>
      </c>
      <c r="G59" s="1" t="s">
        <v>81</v>
      </c>
      <c r="H59" s="1" t="s">
        <v>289</v>
      </c>
      <c r="I59" s="8" t="s">
        <v>32</v>
      </c>
      <c r="J59" s="1" t="s">
        <v>33</v>
      </c>
      <c r="K59" s="5">
        <f>2700000*1.18</f>
        <v>3186000</v>
      </c>
      <c r="L59" s="25" t="s">
        <v>349</v>
      </c>
      <c r="M59" s="1" t="s">
        <v>350</v>
      </c>
      <c r="N59" s="1" t="s">
        <v>37</v>
      </c>
      <c r="O59" s="235" t="s">
        <v>35</v>
      </c>
      <c r="P59" s="236"/>
      <c r="Q59" s="236"/>
      <c r="R59" s="236"/>
      <c r="S59" s="236"/>
      <c r="T59" s="236"/>
      <c r="U59" s="236"/>
      <c r="V59" s="237"/>
    </row>
    <row r="60" spans="1:22" s="7" customFormat="1" ht="33.75">
      <c r="A60" s="137" t="s">
        <v>55</v>
      </c>
      <c r="B60" s="1" t="s">
        <v>58</v>
      </c>
      <c r="C60" s="2" t="s">
        <v>58</v>
      </c>
      <c r="D60" s="10" t="s">
        <v>291</v>
      </c>
      <c r="E60" s="4" t="s">
        <v>67</v>
      </c>
      <c r="F60" s="8" t="s">
        <v>30</v>
      </c>
      <c r="G60" s="1" t="s">
        <v>31</v>
      </c>
      <c r="H60" s="1" t="s">
        <v>38</v>
      </c>
      <c r="I60" s="8" t="s">
        <v>32</v>
      </c>
      <c r="J60" s="1" t="s">
        <v>33</v>
      </c>
      <c r="K60" s="5">
        <f>214000*1.18</f>
        <v>252520</v>
      </c>
      <c r="L60" s="25" t="s">
        <v>349</v>
      </c>
      <c r="M60" s="25" t="s">
        <v>457</v>
      </c>
      <c r="N60" s="1" t="s">
        <v>37</v>
      </c>
      <c r="O60" s="234" t="s">
        <v>35</v>
      </c>
      <c r="P60" s="234"/>
      <c r="Q60" s="234"/>
      <c r="R60" s="234"/>
      <c r="S60" s="234"/>
      <c r="T60" s="234"/>
      <c r="U60" s="234"/>
      <c r="V60" s="234"/>
    </row>
    <row r="61" spans="1:22" s="7" customFormat="1" ht="42" customHeight="1">
      <c r="A61" s="137" t="s">
        <v>156</v>
      </c>
      <c r="B61" s="1" t="s">
        <v>58</v>
      </c>
      <c r="C61" s="2" t="s">
        <v>58</v>
      </c>
      <c r="D61" s="10" t="s">
        <v>331</v>
      </c>
      <c r="E61" s="4" t="s">
        <v>67</v>
      </c>
      <c r="F61" s="8" t="s">
        <v>30</v>
      </c>
      <c r="G61" s="1" t="s">
        <v>31</v>
      </c>
      <c r="H61" s="1" t="s">
        <v>38</v>
      </c>
      <c r="I61" s="8" t="s">
        <v>32</v>
      </c>
      <c r="J61" s="1" t="s">
        <v>33</v>
      </c>
      <c r="K61" s="5">
        <f>8072000*1.18</f>
        <v>9524960</v>
      </c>
      <c r="L61" s="25" t="s">
        <v>349</v>
      </c>
      <c r="M61" s="25" t="s">
        <v>330</v>
      </c>
      <c r="N61" s="1" t="s">
        <v>37</v>
      </c>
      <c r="O61" s="234" t="s">
        <v>35</v>
      </c>
      <c r="P61" s="234"/>
      <c r="Q61" s="234"/>
      <c r="R61" s="234"/>
      <c r="S61" s="234"/>
      <c r="T61" s="234"/>
      <c r="U61" s="234"/>
      <c r="V61" s="234"/>
    </row>
    <row r="62" spans="1:22" s="7" customFormat="1" ht="56.25">
      <c r="A62" s="137" t="s">
        <v>56</v>
      </c>
      <c r="B62" s="1" t="s">
        <v>58</v>
      </c>
      <c r="C62" s="1" t="s">
        <v>58</v>
      </c>
      <c r="D62" s="10" t="s">
        <v>307</v>
      </c>
      <c r="E62" s="4" t="s">
        <v>82</v>
      </c>
      <c r="F62" s="8" t="s">
        <v>30</v>
      </c>
      <c r="G62" s="1" t="s">
        <v>31</v>
      </c>
      <c r="H62" s="1" t="s">
        <v>25</v>
      </c>
      <c r="I62" s="8" t="s">
        <v>32</v>
      </c>
      <c r="J62" s="1" t="s">
        <v>33</v>
      </c>
      <c r="K62" s="5">
        <f>200000*1.18</f>
        <v>236000</v>
      </c>
      <c r="L62" s="25" t="s">
        <v>349</v>
      </c>
      <c r="M62" s="1" t="s">
        <v>290</v>
      </c>
      <c r="N62" s="1" t="s">
        <v>37</v>
      </c>
      <c r="O62" s="235" t="s">
        <v>35</v>
      </c>
      <c r="P62" s="236"/>
      <c r="Q62" s="236"/>
      <c r="R62" s="236"/>
      <c r="S62" s="236"/>
      <c r="T62" s="236"/>
      <c r="U62" s="236"/>
      <c r="V62" s="237"/>
    </row>
    <row r="63" spans="1:22" s="7" customFormat="1" ht="56.25">
      <c r="A63" s="137" t="s">
        <v>57</v>
      </c>
      <c r="B63" s="1" t="s">
        <v>58</v>
      </c>
      <c r="C63" s="1" t="s">
        <v>58</v>
      </c>
      <c r="D63" s="3" t="s">
        <v>292</v>
      </c>
      <c r="E63" s="4" t="s">
        <v>113</v>
      </c>
      <c r="F63" s="8" t="s">
        <v>30</v>
      </c>
      <c r="G63" s="1" t="s">
        <v>31</v>
      </c>
      <c r="H63" s="1" t="s">
        <v>25</v>
      </c>
      <c r="I63" s="8" t="s">
        <v>32</v>
      </c>
      <c r="J63" s="1" t="s">
        <v>33</v>
      </c>
      <c r="K63" s="5">
        <f>935000*1.18</f>
        <v>1103300</v>
      </c>
      <c r="L63" s="25" t="s">
        <v>457</v>
      </c>
      <c r="M63" s="1" t="s">
        <v>293</v>
      </c>
      <c r="N63" s="1" t="s">
        <v>37</v>
      </c>
      <c r="O63" s="234" t="s">
        <v>35</v>
      </c>
      <c r="P63" s="234"/>
      <c r="Q63" s="234"/>
      <c r="R63" s="234"/>
      <c r="S63" s="234"/>
      <c r="T63" s="234"/>
      <c r="U63" s="234"/>
      <c r="V63" s="234"/>
    </row>
    <row r="64" spans="1:22" s="7" customFormat="1" ht="56.25">
      <c r="A64" s="137" t="s">
        <v>58</v>
      </c>
      <c r="B64" s="1" t="s">
        <v>58</v>
      </c>
      <c r="C64" s="1" t="s">
        <v>58</v>
      </c>
      <c r="D64" s="10" t="s">
        <v>296</v>
      </c>
      <c r="E64" s="4" t="s">
        <v>66</v>
      </c>
      <c r="F64" s="8" t="s">
        <v>30</v>
      </c>
      <c r="G64" s="1" t="s">
        <v>31</v>
      </c>
      <c r="H64" s="1" t="s">
        <v>41</v>
      </c>
      <c r="I64" s="8" t="s">
        <v>32</v>
      </c>
      <c r="J64" s="1" t="s">
        <v>33</v>
      </c>
      <c r="K64" s="5">
        <f>450000*1.18</f>
        <v>531000</v>
      </c>
      <c r="L64" s="25" t="s">
        <v>457</v>
      </c>
      <c r="M64" s="1" t="s">
        <v>297</v>
      </c>
      <c r="N64" s="1" t="s">
        <v>37</v>
      </c>
      <c r="O64" s="234" t="s">
        <v>35</v>
      </c>
      <c r="P64" s="234"/>
      <c r="Q64" s="234"/>
      <c r="R64" s="234"/>
      <c r="S64" s="234"/>
      <c r="T64" s="234"/>
      <c r="U64" s="234"/>
      <c r="V64" s="234"/>
    </row>
    <row r="65" spans="1:22" s="7" customFormat="1" ht="39" customHeight="1">
      <c r="A65" s="137" t="s">
        <v>157</v>
      </c>
      <c r="B65" s="1" t="s">
        <v>58</v>
      </c>
      <c r="C65" s="1" t="s">
        <v>58</v>
      </c>
      <c r="D65" s="10" t="s">
        <v>298</v>
      </c>
      <c r="E65" s="4" t="s">
        <v>66</v>
      </c>
      <c r="F65" s="8" t="s">
        <v>30</v>
      </c>
      <c r="G65" s="1" t="s">
        <v>31</v>
      </c>
      <c r="H65" s="1" t="s">
        <v>36</v>
      </c>
      <c r="I65" s="8" t="s">
        <v>32</v>
      </c>
      <c r="J65" s="1" t="s">
        <v>33</v>
      </c>
      <c r="K65" s="5">
        <f>364000*1.18</f>
        <v>429520</v>
      </c>
      <c r="L65" s="25" t="s">
        <v>457</v>
      </c>
      <c r="M65" s="1" t="s">
        <v>299</v>
      </c>
      <c r="N65" s="1" t="s">
        <v>42</v>
      </c>
      <c r="O65" s="234" t="s">
        <v>35</v>
      </c>
      <c r="P65" s="234"/>
      <c r="Q65" s="234"/>
      <c r="R65" s="234"/>
      <c r="S65" s="234"/>
      <c r="T65" s="234"/>
      <c r="U65" s="234"/>
      <c r="V65" s="234"/>
    </row>
    <row r="66" spans="1:22" s="7" customFormat="1" ht="15">
      <c r="A66" s="8"/>
      <c r="B66" s="4"/>
      <c r="C66" s="8"/>
      <c r="D66" s="35"/>
      <c r="E66" s="1"/>
      <c r="F66" s="8"/>
      <c r="G66" s="1"/>
      <c r="H66" s="1"/>
      <c r="I66" s="8"/>
      <c r="J66" s="1"/>
      <c r="K66" s="37">
        <f>SUM(K45:K65)</f>
        <v>66490763.9</v>
      </c>
      <c r="L66" s="8"/>
      <c r="M66" s="1"/>
      <c r="N66" s="1"/>
      <c r="O66" s="235"/>
      <c r="P66" s="236"/>
      <c r="Q66" s="236"/>
      <c r="R66" s="236"/>
      <c r="S66" s="236"/>
      <c r="T66" s="236"/>
      <c r="U66" s="236"/>
      <c r="V66" s="237"/>
    </row>
    <row r="67" spans="1:22" s="7" customFormat="1" ht="15">
      <c r="A67" s="247" t="s">
        <v>69</v>
      </c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8"/>
      <c r="P67" s="248"/>
      <c r="Q67" s="248"/>
      <c r="R67" s="248"/>
      <c r="S67" s="248"/>
      <c r="T67" s="248"/>
      <c r="U67" s="248"/>
      <c r="V67" s="249"/>
    </row>
    <row r="68" spans="1:22" s="7" customFormat="1" ht="63.75" customHeight="1">
      <c r="A68" s="137" t="s">
        <v>381</v>
      </c>
      <c r="B68" s="4" t="s">
        <v>433</v>
      </c>
      <c r="C68" s="4" t="s">
        <v>237</v>
      </c>
      <c r="D68" s="35" t="s">
        <v>473</v>
      </c>
      <c r="E68" s="1" t="s">
        <v>128</v>
      </c>
      <c r="F68" s="8" t="s">
        <v>30</v>
      </c>
      <c r="G68" s="1" t="s">
        <v>31</v>
      </c>
      <c r="H68" s="1" t="s">
        <v>36</v>
      </c>
      <c r="I68" s="8" t="s">
        <v>32</v>
      </c>
      <c r="J68" s="1" t="s">
        <v>33</v>
      </c>
      <c r="K68" s="5">
        <f>397760+2598810.86</f>
        <v>2996570.86</v>
      </c>
      <c r="L68" s="1" t="s">
        <v>210</v>
      </c>
      <c r="M68" s="1" t="s">
        <v>137</v>
      </c>
      <c r="N68" s="1" t="s">
        <v>37</v>
      </c>
      <c r="O68" s="235" t="s">
        <v>180</v>
      </c>
      <c r="P68" s="241"/>
      <c r="Q68" s="241"/>
      <c r="R68" s="241"/>
      <c r="S68" s="241"/>
      <c r="T68" s="241"/>
      <c r="U68" s="241"/>
      <c r="V68" s="242"/>
    </row>
    <row r="69" spans="1:22" s="7" customFormat="1" ht="60">
      <c r="A69" s="137" t="s">
        <v>59</v>
      </c>
      <c r="B69" s="4" t="s">
        <v>249</v>
      </c>
      <c r="C69" s="8" t="s">
        <v>550</v>
      </c>
      <c r="D69" s="35" t="s">
        <v>178</v>
      </c>
      <c r="E69" s="1" t="s">
        <v>179</v>
      </c>
      <c r="F69" s="8" t="s">
        <v>30</v>
      </c>
      <c r="G69" s="1" t="s">
        <v>31</v>
      </c>
      <c r="H69" s="1" t="s">
        <v>36</v>
      </c>
      <c r="I69" s="8" t="s">
        <v>32</v>
      </c>
      <c r="J69" s="1" t="s">
        <v>33</v>
      </c>
      <c r="K69" s="5">
        <v>300000</v>
      </c>
      <c r="L69" s="25" t="s">
        <v>210</v>
      </c>
      <c r="M69" s="1" t="s">
        <v>265</v>
      </c>
      <c r="N69" s="1" t="s">
        <v>37</v>
      </c>
      <c r="O69" s="235" t="s">
        <v>35</v>
      </c>
      <c r="P69" s="236"/>
      <c r="Q69" s="236"/>
      <c r="R69" s="236"/>
      <c r="S69" s="236"/>
      <c r="T69" s="236"/>
      <c r="U69" s="236"/>
      <c r="V69" s="237"/>
    </row>
    <row r="70" spans="1:22" s="7" customFormat="1" ht="45">
      <c r="A70" s="137" t="s">
        <v>382</v>
      </c>
      <c r="B70" s="4" t="s">
        <v>553</v>
      </c>
      <c r="C70" s="8" t="s">
        <v>553</v>
      </c>
      <c r="D70" s="35" t="s">
        <v>261</v>
      </c>
      <c r="E70" s="1" t="s">
        <v>173</v>
      </c>
      <c r="F70" s="8" t="s">
        <v>30</v>
      </c>
      <c r="G70" s="1" t="s">
        <v>31</v>
      </c>
      <c r="H70" s="1" t="s">
        <v>36</v>
      </c>
      <c r="I70" s="8" t="s">
        <v>32</v>
      </c>
      <c r="J70" s="1" t="s">
        <v>33</v>
      </c>
      <c r="K70" s="5">
        <v>982800</v>
      </c>
      <c r="L70" s="1" t="s">
        <v>210</v>
      </c>
      <c r="M70" s="1" t="s">
        <v>137</v>
      </c>
      <c r="N70" s="1" t="s">
        <v>70</v>
      </c>
      <c r="O70" s="234" t="s">
        <v>35</v>
      </c>
      <c r="P70" s="234"/>
      <c r="Q70" s="234"/>
      <c r="R70" s="234"/>
      <c r="S70" s="234"/>
      <c r="T70" s="234"/>
      <c r="U70" s="234"/>
      <c r="V70" s="234"/>
    </row>
    <row r="71" spans="1:22" s="7" customFormat="1" ht="36">
      <c r="A71" s="137" t="s">
        <v>60</v>
      </c>
      <c r="B71" s="4" t="s">
        <v>553</v>
      </c>
      <c r="C71" s="8" t="s">
        <v>553</v>
      </c>
      <c r="D71" s="3" t="s">
        <v>177</v>
      </c>
      <c r="E71" s="1" t="s">
        <v>65</v>
      </c>
      <c r="F71" s="8" t="s">
        <v>30</v>
      </c>
      <c r="G71" s="1" t="s">
        <v>31</v>
      </c>
      <c r="H71" s="1" t="s">
        <v>36</v>
      </c>
      <c r="I71" s="8" t="s">
        <v>32</v>
      </c>
      <c r="J71" s="1" t="s">
        <v>33</v>
      </c>
      <c r="K71" s="36">
        <v>457848</v>
      </c>
      <c r="L71" s="1" t="s">
        <v>210</v>
      </c>
      <c r="M71" s="1" t="s">
        <v>137</v>
      </c>
      <c r="N71" s="1" t="s">
        <v>70</v>
      </c>
      <c r="O71" s="235" t="s">
        <v>35</v>
      </c>
      <c r="P71" s="236"/>
      <c r="Q71" s="236"/>
      <c r="R71" s="236"/>
      <c r="S71" s="236"/>
      <c r="T71" s="236"/>
      <c r="U71" s="236"/>
      <c r="V71" s="237"/>
    </row>
    <row r="72" spans="1:22" s="7" customFormat="1" ht="36">
      <c r="A72" s="137" t="s">
        <v>62</v>
      </c>
      <c r="B72" s="4" t="s">
        <v>553</v>
      </c>
      <c r="C72" s="8" t="s">
        <v>553</v>
      </c>
      <c r="D72" s="35" t="s">
        <v>182</v>
      </c>
      <c r="E72" s="1" t="s">
        <v>173</v>
      </c>
      <c r="F72" s="8" t="s">
        <v>30</v>
      </c>
      <c r="G72" s="1" t="s">
        <v>31</v>
      </c>
      <c r="H72" s="1" t="s">
        <v>36</v>
      </c>
      <c r="I72" s="8" t="s">
        <v>32</v>
      </c>
      <c r="J72" s="1" t="s">
        <v>33</v>
      </c>
      <c r="K72" s="5">
        <v>322248.74</v>
      </c>
      <c r="L72" s="8" t="s">
        <v>210</v>
      </c>
      <c r="M72" s="1" t="s">
        <v>137</v>
      </c>
      <c r="N72" s="1" t="s">
        <v>70</v>
      </c>
      <c r="O72" s="234" t="s">
        <v>35</v>
      </c>
      <c r="P72" s="234"/>
      <c r="Q72" s="234"/>
      <c r="R72" s="234"/>
      <c r="S72" s="234"/>
      <c r="T72" s="234"/>
      <c r="U72" s="234"/>
      <c r="V72" s="234"/>
    </row>
    <row r="73" spans="1:22" s="7" customFormat="1" ht="36">
      <c r="A73" s="137" t="s">
        <v>383</v>
      </c>
      <c r="B73" s="4" t="s">
        <v>435</v>
      </c>
      <c r="C73" s="8" t="s">
        <v>262</v>
      </c>
      <c r="D73" s="35" t="s">
        <v>181</v>
      </c>
      <c r="E73" s="1" t="s">
        <v>172</v>
      </c>
      <c r="F73" s="8" t="s">
        <v>30</v>
      </c>
      <c r="G73" s="1" t="s">
        <v>31</v>
      </c>
      <c r="H73" s="1" t="s">
        <v>36</v>
      </c>
      <c r="I73" s="8" t="s">
        <v>32</v>
      </c>
      <c r="J73" s="1" t="s">
        <v>33</v>
      </c>
      <c r="K73" s="36">
        <v>194700</v>
      </c>
      <c r="L73" s="8" t="s">
        <v>210</v>
      </c>
      <c r="M73" s="1" t="s">
        <v>137</v>
      </c>
      <c r="N73" s="1" t="s">
        <v>70</v>
      </c>
      <c r="O73" s="234" t="s">
        <v>35</v>
      </c>
      <c r="P73" s="234"/>
      <c r="Q73" s="234"/>
      <c r="R73" s="234"/>
      <c r="S73" s="234"/>
      <c r="T73" s="234"/>
      <c r="U73" s="234"/>
      <c r="V73" s="234"/>
    </row>
    <row r="74" spans="1:22" s="7" customFormat="1" ht="84">
      <c r="A74" s="137" t="s">
        <v>384</v>
      </c>
      <c r="B74" s="1" t="s">
        <v>249</v>
      </c>
      <c r="C74" s="8" t="s">
        <v>561</v>
      </c>
      <c r="D74" s="35" t="s">
        <v>108</v>
      </c>
      <c r="E74" s="1" t="s">
        <v>109</v>
      </c>
      <c r="F74" s="8" t="s">
        <v>30</v>
      </c>
      <c r="G74" s="1" t="s">
        <v>31</v>
      </c>
      <c r="H74" s="1" t="s">
        <v>36</v>
      </c>
      <c r="I74" s="8" t="s">
        <v>32</v>
      </c>
      <c r="J74" s="1" t="s">
        <v>33</v>
      </c>
      <c r="K74" s="36">
        <v>309889</v>
      </c>
      <c r="L74" s="6" t="s">
        <v>210</v>
      </c>
      <c r="M74" s="1" t="s">
        <v>137</v>
      </c>
      <c r="N74" s="1" t="s">
        <v>37</v>
      </c>
      <c r="O74" s="235" t="s">
        <v>35</v>
      </c>
      <c r="P74" s="241"/>
      <c r="Q74" s="241"/>
      <c r="R74" s="241"/>
      <c r="S74" s="241"/>
      <c r="T74" s="241"/>
      <c r="U74" s="241"/>
      <c r="V74" s="242"/>
    </row>
    <row r="75" spans="1:22" s="7" customFormat="1" ht="36">
      <c r="A75" s="137" t="s">
        <v>385</v>
      </c>
      <c r="B75" s="4" t="s">
        <v>161</v>
      </c>
      <c r="C75" s="8" t="s">
        <v>562</v>
      </c>
      <c r="D75" s="35" t="s">
        <v>217</v>
      </c>
      <c r="E75" s="1" t="s">
        <v>172</v>
      </c>
      <c r="F75" s="8" t="s">
        <v>30</v>
      </c>
      <c r="G75" s="1" t="s">
        <v>31</v>
      </c>
      <c r="H75" s="1" t="s">
        <v>36</v>
      </c>
      <c r="I75" s="8" t="s">
        <v>32</v>
      </c>
      <c r="J75" s="1" t="s">
        <v>33</v>
      </c>
      <c r="K75" s="36">
        <v>711285.12</v>
      </c>
      <c r="L75" s="8" t="s">
        <v>247</v>
      </c>
      <c r="M75" s="1" t="s">
        <v>137</v>
      </c>
      <c r="N75" s="1" t="s">
        <v>70</v>
      </c>
      <c r="O75" s="234" t="s">
        <v>35</v>
      </c>
      <c r="P75" s="234"/>
      <c r="Q75" s="234"/>
      <c r="R75" s="234"/>
      <c r="S75" s="234"/>
      <c r="T75" s="234"/>
      <c r="U75" s="234"/>
      <c r="V75" s="234"/>
    </row>
    <row r="76" spans="1:22" s="7" customFormat="1" ht="84">
      <c r="A76" s="137" t="s">
        <v>386</v>
      </c>
      <c r="B76" s="1" t="s">
        <v>436</v>
      </c>
      <c r="C76" s="8" t="s">
        <v>437</v>
      </c>
      <c r="D76" s="35" t="s">
        <v>125</v>
      </c>
      <c r="E76" s="1" t="s">
        <v>109</v>
      </c>
      <c r="F76" s="8" t="s">
        <v>30</v>
      </c>
      <c r="G76" s="1" t="s">
        <v>31</v>
      </c>
      <c r="H76" s="1" t="s">
        <v>36</v>
      </c>
      <c r="I76" s="8" t="s">
        <v>32</v>
      </c>
      <c r="J76" s="1" t="s">
        <v>33</v>
      </c>
      <c r="K76" s="36">
        <v>357001.9</v>
      </c>
      <c r="L76" s="1" t="s">
        <v>247</v>
      </c>
      <c r="M76" s="1" t="s">
        <v>248</v>
      </c>
      <c r="N76" s="1" t="s">
        <v>42</v>
      </c>
      <c r="O76" s="235" t="s">
        <v>35</v>
      </c>
      <c r="P76" s="241"/>
      <c r="Q76" s="241"/>
      <c r="R76" s="241"/>
      <c r="S76" s="241"/>
      <c r="T76" s="241"/>
      <c r="U76" s="241"/>
      <c r="V76" s="242"/>
    </row>
    <row r="77" spans="1:22" s="7" customFormat="1" ht="77.25" customHeight="1">
      <c r="A77" s="137" t="s">
        <v>64</v>
      </c>
      <c r="B77" s="4" t="s">
        <v>448</v>
      </c>
      <c r="C77" s="8" t="s">
        <v>276</v>
      </c>
      <c r="D77" s="35" t="s">
        <v>141</v>
      </c>
      <c r="E77" s="1" t="s">
        <v>142</v>
      </c>
      <c r="F77" s="8" t="s">
        <v>52</v>
      </c>
      <c r="G77" s="1" t="s">
        <v>31</v>
      </c>
      <c r="H77" s="1" t="s">
        <v>36</v>
      </c>
      <c r="I77" s="8" t="s">
        <v>32</v>
      </c>
      <c r="J77" s="1" t="s">
        <v>33</v>
      </c>
      <c r="K77" s="5">
        <v>146930997.55</v>
      </c>
      <c r="L77" s="8" t="s">
        <v>254</v>
      </c>
      <c r="M77" s="1" t="s">
        <v>234</v>
      </c>
      <c r="N77" s="1" t="s">
        <v>37</v>
      </c>
      <c r="O77" s="234" t="s">
        <v>35</v>
      </c>
      <c r="P77" s="234"/>
      <c r="Q77" s="234"/>
      <c r="R77" s="234"/>
      <c r="S77" s="234"/>
      <c r="T77" s="234"/>
      <c r="U77" s="234"/>
      <c r="V77" s="234"/>
    </row>
    <row r="78" spans="1:22" s="7" customFormat="1" ht="36">
      <c r="A78" s="137" t="s">
        <v>387</v>
      </c>
      <c r="B78" s="4" t="s">
        <v>258</v>
      </c>
      <c r="C78" s="8" t="s">
        <v>259</v>
      </c>
      <c r="D78" s="35" t="s">
        <v>257</v>
      </c>
      <c r="E78" s="1" t="s">
        <v>213</v>
      </c>
      <c r="F78" s="8" t="s">
        <v>30</v>
      </c>
      <c r="G78" s="1" t="s">
        <v>31</v>
      </c>
      <c r="H78" s="8" t="s">
        <v>25</v>
      </c>
      <c r="I78" s="8" t="s">
        <v>32</v>
      </c>
      <c r="J78" s="1" t="s">
        <v>33</v>
      </c>
      <c r="K78" s="5">
        <v>746845.92</v>
      </c>
      <c r="L78" s="8" t="s">
        <v>210</v>
      </c>
      <c r="M78" s="1" t="s">
        <v>137</v>
      </c>
      <c r="N78" s="1" t="s">
        <v>214</v>
      </c>
      <c r="O78" s="234" t="s">
        <v>35</v>
      </c>
      <c r="P78" s="234"/>
      <c r="Q78" s="234"/>
      <c r="R78" s="234"/>
      <c r="S78" s="234"/>
      <c r="T78" s="234"/>
      <c r="U78" s="234"/>
      <c r="V78" s="234"/>
    </row>
    <row r="79" spans="1:22" s="7" customFormat="1" ht="36">
      <c r="A79" s="137" t="s">
        <v>93</v>
      </c>
      <c r="B79" s="4" t="s">
        <v>450</v>
      </c>
      <c r="C79" s="8" t="s">
        <v>562</v>
      </c>
      <c r="D79" s="35" t="s">
        <v>175</v>
      </c>
      <c r="E79" s="1" t="s">
        <v>65</v>
      </c>
      <c r="F79" s="8" t="s">
        <v>30</v>
      </c>
      <c r="G79" s="1" t="s">
        <v>31</v>
      </c>
      <c r="H79" s="1" t="s">
        <v>36</v>
      </c>
      <c r="I79" s="8" t="s">
        <v>32</v>
      </c>
      <c r="J79" s="1" t="s">
        <v>33</v>
      </c>
      <c r="K79" s="5">
        <v>494715</v>
      </c>
      <c r="L79" s="8" t="s">
        <v>233</v>
      </c>
      <c r="M79" s="1" t="s">
        <v>234</v>
      </c>
      <c r="N79" s="1" t="s">
        <v>70</v>
      </c>
      <c r="O79" s="234" t="s">
        <v>35</v>
      </c>
      <c r="P79" s="234"/>
      <c r="Q79" s="234"/>
      <c r="R79" s="234"/>
      <c r="S79" s="234"/>
      <c r="T79" s="234"/>
      <c r="U79" s="234"/>
      <c r="V79" s="234"/>
    </row>
    <row r="80" spans="1:22" s="7" customFormat="1" ht="15">
      <c r="A80" s="8"/>
      <c r="B80" s="4"/>
      <c r="C80" s="8"/>
      <c r="D80" s="35"/>
      <c r="E80" s="1"/>
      <c r="F80" s="8"/>
      <c r="G80" s="1"/>
      <c r="H80" s="1"/>
      <c r="I80" s="8"/>
      <c r="J80" s="1"/>
      <c r="K80" s="37">
        <f>SUM(K68:K79)</f>
        <v>154804902.09</v>
      </c>
      <c r="L80" s="8"/>
      <c r="M80" s="1"/>
      <c r="N80" s="1"/>
      <c r="O80" s="235"/>
      <c r="P80" s="236"/>
      <c r="Q80" s="236"/>
      <c r="R80" s="236"/>
      <c r="S80" s="236"/>
      <c r="T80" s="236"/>
      <c r="U80" s="236"/>
      <c r="V80" s="237"/>
    </row>
    <row r="81" spans="1:22" s="7" customFormat="1" ht="15">
      <c r="A81" s="32"/>
      <c r="B81" s="47"/>
      <c r="C81" s="32"/>
      <c r="D81" s="48"/>
      <c r="E81" s="49"/>
      <c r="F81" s="32"/>
      <c r="G81" s="49"/>
      <c r="H81" s="49"/>
      <c r="I81" s="32"/>
      <c r="J81" s="49"/>
      <c r="K81" s="50">
        <f>SUM(K34+K43+K80+K66)</f>
        <v>242672579.99</v>
      </c>
      <c r="L81" s="32"/>
      <c r="M81" s="49"/>
      <c r="N81" s="49"/>
      <c r="O81" s="32"/>
      <c r="P81" s="32"/>
      <c r="Q81" s="32"/>
      <c r="R81" s="32"/>
      <c r="S81" s="32"/>
      <c r="T81" s="32"/>
      <c r="U81" s="32"/>
      <c r="V81" s="32"/>
    </row>
    <row r="82" spans="1:22" s="7" customFormat="1" ht="15">
      <c r="A82" s="252"/>
      <c r="B82" s="253"/>
      <c r="C82" s="253"/>
      <c r="D82" s="253"/>
      <c r="E82" s="253"/>
      <c r="F82" s="253"/>
      <c r="G82" s="253"/>
      <c r="H82" s="253"/>
      <c r="I82" s="253"/>
      <c r="J82" s="253"/>
      <c r="K82" s="253"/>
      <c r="L82" s="253"/>
      <c r="M82" s="253"/>
      <c r="N82" s="253"/>
      <c r="O82" s="253"/>
      <c r="P82" s="253"/>
      <c r="Q82" s="253"/>
      <c r="R82" s="253"/>
      <c r="S82" s="253"/>
      <c r="T82" s="253"/>
      <c r="U82" s="253"/>
      <c r="V82" s="254"/>
    </row>
    <row r="83" spans="1:22" ht="15.75">
      <c r="A83" s="251" t="s">
        <v>540</v>
      </c>
      <c r="B83" s="251"/>
      <c r="C83" s="251"/>
      <c r="D83" s="251"/>
      <c r="E83" s="251"/>
      <c r="F83" s="251"/>
      <c r="G83" s="251"/>
      <c r="H83" s="251"/>
      <c r="I83" s="39"/>
      <c r="J83" s="39" t="s">
        <v>74</v>
      </c>
      <c r="K83" s="39"/>
      <c r="L83" s="38"/>
      <c r="M83" s="255" t="s">
        <v>576</v>
      </c>
      <c r="N83" s="255"/>
      <c r="O83" s="255"/>
      <c r="P83" s="255"/>
      <c r="Q83" s="255"/>
      <c r="R83" s="255"/>
      <c r="S83" s="255"/>
      <c r="T83" s="255"/>
      <c r="U83" s="255"/>
      <c r="V83" s="255"/>
    </row>
    <row r="84" spans="1:15" ht="15">
      <c r="A84" s="250"/>
      <c r="B84" s="250"/>
      <c r="C84" s="250"/>
      <c r="D84" s="250"/>
      <c r="E84" s="250"/>
      <c r="F84" s="250"/>
      <c r="G84" s="250"/>
      <c r="H84" s="250"/>
      <c r="I84" s="39"/>
      <c r="J84" s="39"/>
      <c r="K84" s="39"/>
      <c r="L84" s="40"/>
      <c r="M84" s="39"/>
      <c r="N84" s="41" t="s">
        <v>75</v>
      </c>
      <c r="O84" s="39"/>
    </row>
    <row r="85" spans="1:15" ht="15.75">
      <c r="A85" s="38"/>
      <c r="B85" s="38"/>
      <c r="C85" s="38"/>
      <c r="D85" s="43"/>
      <c r="E85" s="38"/>
      <c r="F85" s="38"/>
      <c r="G85" s="38"/>
      <c r="H85" s="38"/>
      <c r="I85" s="44"/>
      <c r="J85" s="44" t="s">
        <v>76</v>
      </c>
      <c r="K85" s="44"/>
      <c r="L85" s="38"/>
      <c r="M85" s="38"/>
      <c r="N85" s="38"/>
      <c r="O85" s="45"/>
    </row>
    <row r="86" spans="2:13" ht="15">
      <c r="B86" s="14" t="s">
        <v>77</v>
      </c>
      <c r="M86" s="14" t="s">
        <v>79</v>
      </c>
    </row>
    <row r="87" ht="15">
      <c r="B87" s="14" t="s">
        <v>78</v>
      </c>
    </row>
  </sheetData>
  <sheetProtection/>
  <mergeCells count="93">
    <mergeCell ref="O42:V42"/>
    <mergeCell ref="O31:V31"/>
    <mergeCell ref="M83:V83"/>
    <mergeCell ref="O56:V56"/>
    <mergeCell ref="O57:V57"/>
    <mergeCell ref="O79:V79"/>
    <mergeCell ref="O61:V61"/>
    <mergeCell ref="O45:V45"/>
    <mergeCell ref="O46:V46"/>
    <mergeCell ref="O66:V66"/>
    <mergeCell ref="O48:V48"/>
    <mergeCell ref="A82:V82"/>
    <mergeCell ref="O53:V53"/>
    <mergeCell ref="O54:V54"/>
    <mergeCell ref="O55:V55"/>
    <mergeCell ref="O80:V80"/>
    <mergeCell ref="O76:V76"/>
    <mergeCell ref="O75:V75"/>
    <mergeCell ref="O59:V59"/>
    <mergeCell ref="O68:V68"/>
    <mergeCell ref="A44:V44"/>
    <mergeCell ref="A67:V67"/>
    <mergeCell ref="A84:H84"/>
    <mergeCell ref="O63:V63"/>
    <mergeCell ref="A83:H83"/>
    <mergeCell ref="O77:V77"/>
    <mergeCell ref="O72:V72"/>
    <mergeCell ref="O73:V73"/>
    <mergeCell ref="O64:V64"/>
    <mergeCell ref="O52:V52"/>
    <mergeCell ref="O58:V58"/>
    <mergeCell ref="O62:V62"/>
    <mergeCell ref="O49:V49"/>
    <mergeCell ref="O50:V50"/>
    <mergeCell ref="O51:V51"/>
    <mergeCell ref="O65:V65"/>
    <mergeCell ref="O36:V36"/>
    <mergeCell ref="O37:V37"/>
    <mergeCell ref="O40:V40"/>
    <mergeCell ref="O41:V41"/>
    <mergeCell ref="O60:V60"/>
    <mergeCell ref="O78:V78"/>
    <mergeCell ref="O74:V74"/>
    <mergeCell ref="O69:V69"/>
    <mergeCell ref="O70:V70"/>
    <mergeCell ref="O71:V71"/>
    <mergeCell ref="O38:V38"/>
    <mergeCell ref="O39:V39"/>
    <mergeCell ref="O43:V43"/>
    <mergeCell ref="O30:V30"/>
    <mergeCell ref="O28:V28"/>
    <mergeCell ref="O29:V29"/>
    <mergeCell ref="O32:V32"/>
    <mergeCell ref="O33:V33"/>
    <mergeCell ref="O34:V34"/>
    <mergeCell ref="A35:V35"/>
    <mergeCell ref="O26:V26"/>
    <mergeCell ref="O27:V27"/>
    <mergeCell ref="O21:V21"/>
    <mergeCell ref="O22:V22"/>
    <mergeCell ref="O23:V23"/>
    <mergeCell ref="O24:V24"/>
    <mergeCell ref="O25:V25"/>
    <mergeCell ref="L15:M15"/>
    <mergeCell ref="O16:V16"/>
    <mergeCell ref="O17:V17"/>
    <mergeCell ref="A18:V18"/>
    <mergeCell ref="O19:V19"/>
    <mergeCell ref="O20:V20"/>
    <mergeCell ref="D15:D16"/>
    <mergeCell ref="E15:E16"/>
    <mergeCell ref="F15:G15"/>
    <mergeCell ref="H15:H16"/>
    <mergeCell ref="I15:J15"/>
    <mergeCell ref="K15:K16"/>
    <mergeCell ref="A10:V10"/>
    <mergeCell ref="A11:V11"/>
    <mergeCell ref="A12:V12"/>
    <mergeCell ref="O13:V13"/>
    <mergeCell ref="A14:A16"/>
    <mergeCell ref="B14:B16"/>
    <mergeCell ref="C14:C16"/>
    <mergeCell ref="D14:M14"/>
    <mergeCell ref="N14:N16"/>
    <mergeCell ref="O14:V15"/>
    <mergeCell ref="I2:V2"/>
    <mergeCell ref="A5:V5"/>
    <mergeCell ref="A6:V6"/>
    <mergeCell ref="A7:V7"/>
    <mergeCell ref="A8:V8"/>
    <mergeCell ref="A9:V9"/>
    <mergeCell ref="O3:V3"/>
    <mergeCell ref="A4:V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СГМУП ГТС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БушоваИП</dc:creator>
  <cp:keywords/>
  <dc:description/>
  <cp:lastModifiedBy>Ашнина</cp:lastModifiedBy>
  <cp:lastPrinted>2016-06-01T08:28:00Z</cp:lastPrinted>
  <dcterms:created xsi:type="dcterms:W3CDTF">2013-01-04T08:07:52Z</dcterms:created>
  <dcterms:modified xsi:type="dcterms:W3CDTF">2016-06-14T10:52:57Z</dcterms:modified>
  <cp:category/>
  <cp:version/>
  <cp:contentType/>
  <cp:contentStatus/>
</cp:coreProperties>
</file>